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50" windowWidth="19170" windowHeight="4110" activeTab="1"/>
  </bookViews>
  <sheets>
    <sheet name="Sheet1" sheetId="8" r:id="rId1"/>
    <sheet name="Furniture Bid 2013" sheetId="4" r:id="rId2"/>
  </sheets>
  <definedNames>
    <definedName name="_xlnm._FilterDatabase" localSheetId="1" hidden="1">'Furniture Bid 2013'!$A$1:$H$327</definedName>
    <definedName name="_xlnm.Print_Area" localSheetId="1">'Furniture Bid 2013'!$A$1:$O$327</definedName>
    <definedName name="_xlnm.Print_Titles" localSheetId="1">'Furniture Bid 2013'!$1:$1</definedName>
  </definedNames>
  <calcPr calcId="125725" fullCalcOnLoad="1"/>
</workbook>
</file>

<file path=xl/calcChain.xml><?xml version="1.0" encoding="utf-8"?>
<calcChain xmlns="http://schemas.openxmlformats.org/spreadsheetml/2006/main">
  <c r="O29" i="4"/>
  <c r="J26"/>
  <c r="J25"/>
  <c r="K28"/>
  <c r="O28" s="1"/>
  <c r="K27"/>
  <c r="O27" s="1"/>
  <c r="K173"/>
  <c r="O173" s="1"/>
  <c r="J159"/>
  <c r="J163"/>
  <c r="K163" s="1"/>
  <c r="O163" s="1"/>
  <c r="K153"/>
  <c r="K111"/>
  <c r="O111" s="1"/>
  <c r="O110"/>
  <c r="K110"/>
  <c r="O103"/>
  <c r="K103"/>
  <c r="O102"/>
  <c r="K102"/>
  <c r="K94"/>
  <c r="O94" s="1"/>
  <c r="K93"/>
  <c r="O93" s="1"/>
  <c r="K214"/>
  <c r="O214" s="1"/>
  <c r="K213"/>
  <c r="O213" s="1"/>
  <c r="W51" i="8"/>
  <c r="V51"/>
  <c r="V52" s="1"/>
  <c r="U51"/>
  <c r="T51"/>
  <c r="T52" s="1"/>
  <c r="H55" s="1"/>
  <c r="S51"/>
  <c r="R51"/>
  <c r="R52" s="1"/>
  <c r="Q51"/>
  <c r="J51"/>
  <c r="J52" s="1"/>
  <c r="W50"/>
  <c r="W52" s="1"/>
  <c r="V50"/>
  <c r="U50"/>
  <c r="U52" s="1"/>
  <c r="T50"/>
  <c r="S50"/>
  <c r="S52" s="1"/>
  <c r="R50"/>
  <c r="Q50"/>
  <c r="Q52" s="1"/>
  <c r="P50"/>
  <c r="O50"/>
  <c r="N50"/>
  <c r="M50"/>
  <c r="K50"/>
  <c r="J50"/>
  <c r="H50"/>
  <c r="G50"/>
  <c r="AB48"/>
  <c r="AA48"/>
  <c r="I48"/>
  <c r="X48" s="1"/>
  <c r="AB47"/>
  <c r="AA47"/>
  <c r="I47"/>
  <c r="X47" s="1"/>
  <c r="AB46"/>
  <c r="AA46"/>
  <c r="I46"/>
  <c r="X46" s="1"/>
  <c r="AB45"/>
  <c r="AA45"/>
  <c r="I45"/>
  <c r="X45" s="1"/>
  <c r="AB44"/>
  <c r="AA44"/>
  <c r="I44"/>
  <c r="X44" s="1"/>
  <c r="AB43"/>
  <c r="AA43"/>
  <c r="I43"/>
  <c r="X43" s="1"/>
  <c r="AB42"/>
  <c r="AA42"/>
  <c r="I42"/>
  <c r="X42" s="1"/>
  <c r="AB41"/>
  <c r="AA41"/>
  <c r="I41"/>
  <c r="X41" s="1"/>
  <c r="AB40"/>
  <c r="AA40"/>
  <c r="I40"/>
  <c r="X40" s="1"/>
  <c r="AB39"/>
  <c r="AA39"/>
  <c r="I39"/>
  <c r="X39" s="1"/>
  <c r="AB38"/>
  <c r="AA38"/>
  <c r="I38"/>
  <c r="X38" s="1"/>
  <c r="AB37"/>
  <c r="AA37"/>
  <c r="I37"/>
  <c r="X37" s="1"/>
  <c r="AB36"/>
  <c r="AA36"/>
  <c r="I36"/>
  <c r="X36" s="1"/>
  <c r="AB35"/>
  <c r="AA35"/>
  <c r="I35"/>
  <c r="X35" s="1"/>
  <c r="AB34"/>
  <c r="AA34"/>
  <c r="I34"/>
  <c r="X34" s="1"/>
  <c r="AB33"/>
  <c r="AA33"/>
  <c r="I33"/>
  <c r="X33" s="1"/>
  <c r="AB32"/>
  <c r="AA32"/>
  <c r="I32"/>
  <c r="X32" s="1"/>
  <c r="AB31"/>
  <c r="AA31"/>
  <c r="I31"/>
  <c r="X31" s="1"/>
  <c r="AB30"/>
  <c r="AA30"/>
  <c r="I30"/>
  <c r="X30" s="1"/>
  <c r="AB29"/>
  <c r="AA29"/>
  <c r="I29"/>
  <c r="X29" s="1"/>
  <c r="AB28"/>
  <c r="AA28"/>
  <c r="I28"/>
  <c r="X28" s="1"/>
  <c r="AB27"/>
  <c r="AA27"/>
  <c r="I27"/>
  <c r="X27" s="1"/>
  <c r="AB26"/>
  <c r="AA26"/>
  <c r="I26"/>
  <c r="X26" s="1"/>
  <c r="AB25"/>
  <c r="AA25"/>
  <c r="I25"/>
  <c r="X25" s="1"/>
  <c r="AB24"/>
  <c r="AA24"/>
  <c r="I24"/>
  <c r="X24" s="1"/>
  <c r="AB23"/>
  <c r="AA23"/>
  <c r="I23"/>
  <c r="X23" s="1"/>
  <c r="AB22"/>
  <c r="AA22"/>
  <c r="I22"/>
  <c r="X22" s="1"/>
  <c r="AB21"/>
  <c r="AA21"/>
  <c r="I21"/>
  <c r="X21" s="1"/>
  <c r="AB20"/>
  <c r="AA20"/>
  <c r="I20"/>
  <c r="X20" s="1"/>
  <c r="AB19"/>
  <c r="AA19"/>
  <c r="I19"/>
  <c r="X19" s="1"/>
  <c r="AB18"/>
  <c r="AA18"/>
  <c r="I18"/>
  <c r="X18" s="1"/>
  <c r="AB17"/>
  <c r="AA17"/>
  <c r="L17"/>
  <c r="L50" s="1"/>
  <c r="I17"/>
  <c r="AB16"/>
  <c r="AA16"/>
  <c r="X16"/>
  <c r="AB15"/>
  <c r="AA15"/>
  <c r="I15"/>
  <c r="X15" s="1"/>
  <c r="AB14"/>
  <c r="AA14"/>
  <c r="I14"/>
  <c r="X14" s="1"/>
  <c r="AB13"/>
  <c r="AA13"/>
  <c r="I13"/>
  <c r="X13" s="1"/>
  <c r="AB12"/>
  <c r="AA12"/>
  <c r="I12"/>
  <c r="X12" s="1"/>
  <c r="AB7"/>
  <c r="P7"/>
  <c r="P51" s="1"/>
  <c r="P52" s="1"/>
  <c r="O7"/>
  <c r="O51" s="1"/>
  <c r="N7"/>
  <c r="N51" s="1"/>
  <c r="N52" s="1"/>
  <c r="M7"/>
  <c r="M51" s="1"/>
  <c r="L7"/>
  <c r="L51" s="1"/>
  <c r="K7"/>
  <c r="K51" s="1"/>
  <c r="I7"/>
  <c r="I51" s="1"/>
  <c r="AB6"/>
  <c r="AA6"/>
  <c r="X6"/>
  <c r="AB5"/>
  <c r="AB50" s="1"/>
  <c r="AA5"/>
  <c r="X5"/>
  <c r="AB4"/>
  <c r="AA4"/>
  <c r="X4"/>
  <c r="K143" i="4"/>
  <c r="O143" s="1"/>
  <c r="K133"/>
  <c r="K123"/>
  <c r="O123" s="1"/>
  <c r="O153"/>
  <c r="O133"/>
  <c r="K221"/>
  <c r="O221" s="1"/>
  <c r="K220"/>
  <c r="O220" s="1"/>
  <c r="K219"/>
  <c r="O219" s="1"/>
  <c r="O117"/>
  <c r="J147"/>
  <c r="K147"/>
  <c r="O147" s="1"/>
  <c r="J157"/>
  <c r="K157" s="1"/>
  <c r="O157" s="1"/>
  <c r="K164"/>
  <c r="O164" s="1"/>
  <c r="K162"/>
  <c r="O162" s="1"/>
  <c r="K161"/>
  <c r="O161" s="1"/>
  <c r="K160"/>
  <c r="O160" s="1"/>
  <c r="K159"/>
  <c r="O159" s="1"/>
  <c r="K158"/>
  <c r="O158" s="1"/>
  <c r="K154"/>
  <c r="O154" s="1"/>
  <c r="K152"/>
  <c r="O152" s="1"/>
  <c r="K151"/>
  <c r="O151" s="1"/>
  <c r="K150"/>
  <c r="O150" s="1"/>
  <c r="K149"/>
  <c r="O149" s="1"/>
  <c r="K148"/>
  <c r="O148" s="1"/>
  <c r="K286"/>
  <c r="O286" s="1"/>
  <c r="K285"/>
  <c r="K284"/>
  <c r="O284" s="1"/>
  <c r="K283"/>
  <c r="K282"/>
  <c r="O282" s="1"/>
  <c r="O285"/>
  <c r="O283"/>
  <c r="K85"/>
  <c r="O85" s="1"/>
  <c r="K84"/>
  <c r="O84" s="1"/>
  <c r="K74"/>
  <c r="O74" s="1"/>
  <c r="K73"/>
  <c r="O73" s="1"/>
  <c r="K205"/>
  <c r="O205" s="1"/>
  <c r="K138"/>
  <c r="O138" s="1"/>
  <c r="K14"/>
  <c r="O14" s="1"/>
  <c r="K128"/>
  <c r="O128" s="1"/>
  <c r="K12"/>
  <c r="O12" s="1"/>
  <c r="K16"/>
  <c r="O16" s="1"/>
  <c r="K3"/>
  <c r="K4"/>
  <c r="O4" s="1"/>
  <c r="K5"/>
  <c r="O5" s="1"/>
  <c r="K6"/>
  <c r="O6" s="1"/>
  <c r="K7"/>
  <c r="K211"/>
  <c r="O211" s="1"/>
  <c r="K210"/>
  <c r="O210" s="1"/>
  <c r="K212"/>
  <c r="O212" s="1"/>
  <c r="K312"/>
  <c r="O312" s="1"/>
  <c r="K313"/>
  <c r="O313" s="1"/>
  <c r="K314"/>
  <c r="O314" s="1"/>
  <c r="K315"/>
  <c r="O315" s="1"/>
  <c r="K316"/>
  <c r="O316" s="1"/>
  <c r="K317"/>
  <c r="O317" s="1"/>
  <c r="K318"/>
  <c r="O318" s="1"/>
  <c r="K319"/>
  <c r="O319" s="1"/>
  <c r="K320"/>
  <c r="O320" s="1"/>
  <c r="K321"/>
  <c r="O321" s="1"/>
  <c r="K322"/>
  <c r="O322" s="1"/>
  <c r="K323"/>
  <c r="O323" s="1"/>
  <c r="K324"/>
  <c r="O324" s="1"/>
  <c r="K325"/>
  <c r="O325" s="1"/>
  <c r="K300"/>
  <c r="O300" s="1"/>
  <c r="K301"/>
  <c r="O301" s="1"/>
  <c r="K302"/>
  <c r="O302" s="1"/>
  <c r="K303"/>
  <c r="O303" s="1"/>
  <c r="K304"/>
  <c r="O304" s="1"/>
  <c r="K305"/>
  <c r="O305" s="1"/>
  <c r="K306"/>
  <c r="O306" s="1"/>
  <c r="K307"/>
  <c r="O307" s="1"/>
  <c r="K308"/>
  <c r="O308" s="1"/>
  <c r="K309"/>
  <c r="O309" s="1"/>
  <c r="K290"/>
  <c r="O290" s="1"/>
  <c r="K291"/>
  <c r="O291" s="1"/>
  <c r="K292"/>
  <c r="O292" s="1"/>
  <c r="K293"/>
  <c r="O293" s="1"/>
  <c r="K294"/>
  <c r="O294" s="1"/>
  <c r="K295"/>
  <c r="O295" s="1"/>
  <c r="K296"/>
  <c r="O296" s="1"/>
  <c r="K297"/>
  <c r="O297" s="1"/>
  <c r="K255"/>
  <c r="O255" s="1"/>
  <c r="K256"/>
  <c r="O256" s="1"/>
  <c r="K257"/>
  <c r="O257" s="1"/>
  <c r="K258"/>
  <c r="O258" s="1"/>
  <c r="K259"/>
  <c r="O259" s="1"/>
  <c r="K260"/>
  <c r="O260" s="1"/>
  <c r="K261"/>
  <c r="O261" s="1"/>
  <c r="K262"/>
  <c r="O262" s="1"/>
  <c r="K263"/>
  <c r="O263" s="1"/>
  <c r="K264"/>
  <c r="O264" s="1"/>
  <c r="K265"/>
  <c r="O265" s="1"/>
  <c r="K266"/>
  <c r="O266" s="1"/>
  <c r="K267"/>
  <c r="O267" s="1"/>
  <c r="K268"/>
  <c r="O268" s="1"/>
  <c r="K269"/>
  <c r="O269" s="1"/>
  <c r="K270"/>
  <c r="O270" s="1"/>
  <c r="K271"/>
  <c r="O271" s="1"/>
  <c r="K272"/>
  <c r="O272" s="1"/>
  <c r="K273"/>
  <c r="O273" s="1"/>
  <c r="K274"/>
  <c r="O274" s="1"/>
  <c r="K275"/>
  <c r="O275" s="1"/>
  <c r="K276"/>
  <c r="O276" s="1"/>
  <c r="K277"/>
  <c r="O277" s="1"/>
  <c r="K278"/>
  <c r="O278" s="1"/>
  <c r="K279"/>
  <c r="O279" s="1"/>
  <c r="K280"/>
  <c r="O280" s="1"/>
  <c r="K287"/>
  <c r="O287" s="1"/>
  <c r="K244"/>
  <c r="O244" s="1"/>
  <c r="K245"/>
  <c r="O245" s="1"/>
  <c r="K246"/>
  <c r="O246" s="1"/>
  <c r="K247"/>
  <c r="O247" s="1"/>
  <c r="K248"/>
  <c r="O248" s="1"/>
  <c r="K249"/>
  <c r="O249" s="1"/>
  <c r="K250"/>
  <c r="O250" s="1"/>
  <c r="K251"/>
  <c r="O251" s="1"/>
  <c r="K252"/>
  <c r="O252" s="1"/>
  <c r="K236"/>
  <c r="O236" s="1"/>
  <c r="K237"/>
  <c r="O237" s="1"/>
  <c r="K238"/>
  <c r="O238" s="1"/>
  <c r="K239"/>
  <c r="O239" s="1"/>
  <c r="K240"/>
  <c r="O240" s="1"/>
  <c r="K241"/>
  <c r="O241" s="1"/>
  <c r="K229"/>
  <c r="O229" s="1"/>
  <c r="K230"/>
  <c r="O230" s="1"/>
  <c r="K231"/>
  <c r="O231" s="1"/>
  <c r="K232"/>
  <c r="O232" s="1"/>
  <c r="K233"/>
  <c r="O233" s="1"/>
  <c r="K217"/>
  <c r="O217" s="1"/>
  <c r="K222"/>
  <c r="O222" s="1"/>
  <c r="K223"/>
  <c r="O223" s="1"/>
  <c r="K224"/>
  <c r="O224" s="1"/>
  <c r="K225"/>
  <c r="O225" s="1"/>
  <c r="K226"/>
  <c r="O226" s="1"/>
  <c r="K204"/>
  <c r="O204" s="1"/>
  <c r="K206"/>
  <c r="O206" s="1"/>
  <c r="K207"/>
  <c r="O207" s="1"/>
  <c r="K199"/>
  <c r="O199" s="1"/>
  <c r="K200"/>
  <c r="O200" s="1"/>
  <c r="K201"/>
  <c r="O201" s="1"/>
  <c r="K193"/>
  <c r="O193" s="1"/>
  <c r="K194"/>
  <c r="O194" s="1"/>
  <c r="K195"/>
  <c r="O195" s="1"/>
  <c r="K196"/>
  <c r="O196" s="1"/>
  <c r="K181"/>
  <c r="O181" s="1"/>
  <c r="K182"/>
  <c r="O182" s="1"/>
  <c r="K183"/>
  <c r="O183" s="1"/>
  <c r="K184"/>
  <c r="O184" s="1"/>
  <c r="K186"/>
  <c r="O186" s="1"/>
  <c r="K187"/>
  <c r="O187" s="1"/>
  <c r="K188"/>
  <c r="O188" s="1"/>
  <c r="K189"/>
  <c r="O189" s="1"/>
  <c r="K190"/>
  <c r="O190" s="1"/>
  <c r="K167"/>
  <c r="O167"/>
  <c r="K168"/>
  <c r="O168"/>
  <c r="K169"/>
  <c r="O169"/>
  <c r="K170"/>
  <c r="O170"/>
  <c r="K171"/>
  <c r="O171"/>
  <c r="K172"/>
  <c r="O172"/>
  <c r="K174"/>
  <c r="O174"/>
  <c r="K175"/>
  <c r="O175"/>
  <c r="K176"/>
  <c r="O176"/>
  <c r="K177"/>
  <c r="O177"/>
  <c r="K178"/>
  <c r="O178"/>
  <c r="K137"/>
  <c r="O137"/>
  <c r="K139"/>
  <c r="O139"/>
  <c r="K140"/>
  <c r="O140"/>
  <c r="K141"/>
  <c r="O141"/>
  <c r="K142"/>
  <c r="O142"/>
  <c r="K144"/>
  <c r="O144"/>
  <c r="K127"/>
  <c r="O127"/>
  <c r="K129"/>
  <c r="O129" s="1"/>
  <c r="K130"/>
  <c r="O130" s="1"/>
  <c r="K131"/>
  <c r="O131" s="1"/>
  <c r="K132"/>
  <c r="O132" s="1"/>
  <c r="K134"/>
  <c r="O134" s="1"/>
  <c r="K116"/>
  <c r="O116" s="1"/>
  <c r="K118"/>
  <c r="O118" s="1"/>
  <c r="K119"/>
  <c r="O119" s="1"/>
  <c r="K120"/>
  <c r="O120" s="1"/>
  <c r="K121"/>
  <c r="O121" s="1"/>
  <c r="K122"/>
  <c r="O122" s="1"/>
  <c r="K124"/>
  <c r="O124" s="1"/>
  <c r="K108"/>
  <c r="O108" s="1"/>
  <c r="K109"/>
  <c r="O109" s="1"/>
  <c r="K112"/>
  <c r="O112" s="1"/>
  <c r="K113"/>
  <c r="O113" s="1"/>
  <c r="K100"/>
  <c r="O100" s="1"/>
  <c r="K101"/>
  <c r="O101" s="1"/>
  <c r="K104"/>
  <c r="O104" s="1"/>
  <c r="K105"/>
  <c r="O105" s="1"/>
  <c r="K91"/>
  <c r="O91" s="1"/>
  <c r="K92"/>
  <c r="O92" s="1"/>
  <c r="K95"/>
  <c r="O95" s="1"/>
  <c r="K96"/>
  <c r="O96" s="1"/>
  <c r="K97"/>
  <c r="O97" s="1"/>
  <c r="K82"/>
  <c r="O82" s="1"/>
  <c r="K83"/>
  <c r="O83" s="1"/>
  <c r="K86"/>
  <c r="O86" s="1"/>
  <c r="K87"/>
  <c r="O87" s="1"/>
  <c r="K88"/>
  <c r="O88" s="1"/>
  <c r="K71"/>
  <c r="O71" s="1"/>
  <c r="K72"/>
  <c r="O72" s="1"/>
  <c r="K75"/>
  <c r="O75" s="1"/>
  <c r="K76"/>
  <c r="O76" s="1"/>
  <c r="K77"/>
  <c r="O77" s="1"/>
  <c r="K78"/>
  <c r="O78" s="1"/>
  <c r="K79"/>
  <c r="O79" s="1"/>
  <c r="K53"/>
  <c r="O53" s="1"/>
  <c r="K54"/>
  <c r="O54"/>
  <c r="K55"/>
  <c r="O55"/>
  <c r="K56"/>
  <c r="O56"/>
  <c r="K57"/>
  <c r="O57"/>
  <c r="K58"/>
  <c r="O58"/>
  <c r="K59"/>
  <c r="O59"/>
  <c r="K60"/>
  <c r="O60"/>
  <c r="K61"/>
  <c r="O61"/>
  <c r="K62"/>
  <c r="O62"/>
  <c r="K63"/>
  <c r="O63"/>
  <c r="K64"/>
  <c r="O64"/>
  <c r="K65"/>
  <c r="O65"/>
  <c r="K66"/>
  <c r="O66"/>
  <c r="K67"/>
  <c r="O67"/>
  <c r="K68"/>
  <c r="O68"/>
  <c r="K31"/>
  <c r="O31"/>
  <c r="K32"/>
  <c r="O32"/>
  <c r="K33"/>
  <c r="O33"/>
  <c r="K34"/>
  <c r="O34"/>
  <c r="K35"/>
  <c r="O35"/>
  <c r="K36"/>
  <c r="O36"/>
  <c r="K37"/>
  <c r="O37"/>
  <c r="K38"/>
  <c r="O38"/>
  <c r="K39"/>
  <c r="O39"/>
  <c r="K40"/>
  <c r="O40"/>
  <c r="K41"/>
  <c r="O41"/>
  <c r="K42"/>
  <c r="O42"/>
  <c r="K43"/>
  <c r="O43"/>
  <c r="K44"/>
  <c r="O44"/>
  <c r="K45"/>
  <c r="O45"/>
  <c r="K46"/>
  <c r="O46"/>
  <c r="K47"/>
  <c r="O47"/>
  <c r="K48"/>
  <c r="O48"/>
  <c r="K49"/>
  <c r="O49"/>
  <c r="K50"/>
  <c r="O50"/>
  <c r="O3"/>
  <c r="O7"/>
  <c r="K8"/>
  <c r="O8" s="1"/>
  <c r="K185"/>
  <c r="O185" s="1"/>
  <c r="K21"/>
  <c r="O21" s="1"/>
  <c r="K9"/>
  <c r="O9" s="1"/>
  <c r="K10"/>
  <c r="O10" s="1"/>
  <c r="K11"/>
  <c r="O11" s="1"/>
  <c r="K23"/>
  <c r="O23" s="1"/>
  <c r="K13"/>
  <c r="O13" s="1"/>
  <c r="K15"/>
  <c r="O15" s="1"/>
  <c r="K17"/>
  <c r="O17" s="1"/>
  <c r="K18"/>
  <c r="O18" s="1"/>
  <c r="K19"/>
  <c r="O19" s="1"/>
  <c r="K24"/>
  <c r="O24" s="1"/>
  <c r="K20"/>
  <c r="O20" s="1"/>
  <c r="K22"/>
  <c r="O22" s="1"/>
  <c r="K25"/>
  <c r="O25" s="1"/>
  <c r="K26"/>
  <c r="O26" s="1"/>
  <c r="O69" l="1"/>
  <c r="O51"/>
  <c r="O145"/>
  <c r="O202"/>
  <c r="O234"/>
  <c r="O242"/>
  <c r="O288"/>
  <c r="O298"/>
  <c r="O310"/>
  <c r="O326"/>
  <c r="O197"/>
  <c r="O208"/>
  <c r="O227"/>
  <c r="O253"/>
  <c r="O179"/>
  <c r="O106"/>
  <c r="O165"/>
  <c r="O191"/>
  <c r="O155"/>
  <c r="O135"/>
  <c r="O125"/>
  <c r="O114"/>
  <c r="O98"/>
  <c r="O89"/>
  <c r="O80"/>
  <c r="O215"/>
  <c r="L52" i="8"/>
  <c r="M52"/>
  <c r="O52"/>
  <c r="H54"/>
  <c r="K52"/>
  <c r="C52"/>
  <c r="AA7"/>
  <c r="AA50" s="1"/>
  <c r="I50"/>
  <c r="I52" s="1"/>
  <c r="C54" s="1"/>
  <c r="X7"/>
  <c r="X17"/>
  <c r="O327" i="4" l="1"/>
  <c r="AA53" i="8"/>
  <c r="AB53"/>
  <c r="H53"/>
</calcChain>
</file>

<file path=xl/comments1.xml><?xml version="1.0" encoding="utf-8"?>
<comments xmlns="http://schemas.openxmlformats.org/spreadsheetml/2006/main">
  <authors>
    <author xml:space="preserve"> Carla Holder</author>
  </authors>
  <commentList>
    <comment ref="F32" authorId="0">
      <text>
        <r>
          <rPr>
            <b/>
            <sz val="8"/>
            <color indexed="81"/>
            <rFont val="Tahoma"/>
            <family val="2"/>
          </rPr>
          <t xml:space="preserve"> Carla Holder:</t>
        </r>
        <r>
          <rPr>
            <sz val="8"/>
            <color indexed="81"/>
            <rFont val="Tahoma"/>
            <family val="2"/>
          </rPr>
          <t xml:space="preserve">
add 8</t>
        </r>
      </text>
    </comment>
    <comment ref="F33" authorId="0">
      <text>
        <r>
          <rPr>
            <b/>
            <sz val="8"/>
            <color indexed="81"/>
            <rFont val="Tahoma"/>
            <family val="2"/>
          </rPr>
          <t xml:space="preserve"> Carla Holder:</t>
        </r>
        <r>
          <rPr>
            <sz val="8"/>
            <color indexed="81"/>
            <rFont val="Tahoma"/>
            <family val="2"/>
          </rPr>
          <t xml:space="preserve">
add grade 6</t>
        </r>
      </text>
    </comment>
  </commentList>
</comments>
</file>

<file path=xl/sharedStrings.xml><?xml version="1.0" encoding="utf-8"?>
<sst xmlns="http://schemas.openxmlformats.org/spreadsheetml/2006/main" count="1749" uniqueCount="715">
  <si>
    <t>GRADE LEVEL</t>
  </si>
  <si>
    <t>DESCRIPTION</t>
  </si>
  <si>
    <t>ALL CLASSROOMS</t>
  </si>
  <si>
    <t>006</t>
  </si>
  <si>
    <t>041</t>
  </si>
  <si>
    <t>059</t>
  </si>
  <si>
    <t>058</t>
  </si>
  <si>
    <t>062</t>
  </si>
  <si>
    <t>016</t>
  </si>
  <si>
    <t>011</t>
  </si>
  <si>
    <t>091</t>
  </si>
  <si>
    <t>Califone</t>
  </si>
  <si>
    <t>031</t>
  </si>
  <si>
    <t>013</t>
  </si>
  <si>
    <t>028</t>
  </si>
  <si>
    <t>023</t>
  </si>
  <si>
    <t>KINDERGARTEN</t>
  </si>
  <si>
    <t>002</t>
  </si>
  <si>
    <t>001</t>
  </si>
  <si>
    <t>008</t>
  </si>
  <si>
    <t>022</t>
  </si>
  <si>
    <t>054</t>
  </si>
  <si>
    <t>0426JC</t>
  </si>
  <si>
    <t>009</t>
  </si>
  <si>
    <t>026</t>
  </si>
  <si>
    <t>FIRST GRADE</t>
  </si>
  <si>
    <t>092</t>
  </si>
  <si>
    <t>SECOND GRADE</t>
  </si>
  <si>
    <t>THIRD GRADE</t>
  </si>
  <si>
    <t>FOURTH GRADE</t>
  </si>
  <si>
    <t>FIFTH GRADE</t>
  </si>
  <si>
    <t>SIXTH GRADE</t>
  </si>
  <si>
    <t>SPECIAL EDUCATION</t>
  </si>
  <si>
    <t>SPECIALISTS</t>
  </si>
  <si>
    <t>040</t>
  </si>
  <si>
    <t>035</t>
  </si>
  <si>
    <t>037</t>
  </si>
  <si>
    <t>036</t>
  </si>
  <si>
    <t>038</t>
  </si>
  <si>
    <t>039</t>
  </si>
  <si>
    <t>OFFICE NURSE</t>
  </si>
  <si>
    <t>067</t>
  </si>
  <si>
    <t>025</t>
  </si>
  <si>
    <t>069560</t>
  </si>
  <si>
    <t>LIBRARY</t>
  </si>
  <si>
    <t>CONFERENCE ROOM</t>
  </si>
  <si>
    <t>004</t>
  </si>
  <si>
    <t>TEACHER WORK ROOM</t>
  </si>
  <si>
    <t>CENTERWIDE</t>
  </si>
  <si>
    <t>012</t>
  </si>
  <si>
    <t>021</t>
  </si>
  <si>
    <t>R999</t>
  </si>
  <si>
    <t>032</t>
  </si>
  <si>
    <t>014</t>
  </si>
  <si>
    <t>005</t>
  </si>
  <si>
    <t>057</t>
  </si>
  <si>
    <t>060</t>
  </si>
  <si>
    <t>070</t>
  </si>
  <si>
    <t>061</t>
  </si>
  <si>
    <t>066</t>
  </si>
  <si>
    <t>Virco</t>
  </si>
  <si>
    <t>CFK2301</t>
  </si>
  <si>
    <t>CFK9412</t>
  </si>
  <si>
    <t>WB180</t>
  </si>
  <si>
    <t>0273JC</t>
  </si>
  <si>
    <t>0392JC</t>
  </si>
  <si>
    <t>HON</t>
  </si>
  <si>
    <t>Royal Seating</t>
  </si>
  <si>
    <t>6560M</t>
  </si>
  <si>
    <t>Bretford</t>
  </si>
  <si>
    <t>PA15</t>
  </si>
  <si>
    <t>Rubbermaid</t>
  </si>
  <si>
    <t>Annin</t>
  </si>
  <si>
    <t>Carpets4kids</t>
  </si>
  <si>
    <t>Jonti-Craft</t>
  </si>
  <si>
    <t>3508JC</t>
  </si>
  <si>
    <t>SEVENTH GRADE</t>
  </si>
  <si>
    <t>Wall Screen 60" X 60"</t>
  </si>
  <si>
    <t>A2642E</t>
  </si>
  <si>
    <t xml:space="preserve">QFT2430-GMQ </t>
  </si>
  <si>
    <t>Printer Table Rectangle 24"X30 "</t>
  </si>
  <si>
    <t>Bookcase (2-shelf) 12-5/8"D x 34-1/2"W x 29"H</t>
  </si>
  <si>
    <t xml:space="preserve">Vertical file (2-drawer, letter size) 25"D x 15"W x 29"H </t>
  </si>
  <si>
    <t>Desk w/ double pedestal 30"D x 60"W x 29-1/2"H</t>
  </si>
  <si>
    <t>SC1872L</t>
  </si>
  <si>
    <t>Laminate 36" Wide x 13" Deep x 41" High Bookcase, 3-Shelf</t>
  </si>
  <si>
    <t xml:space="preserve">High-back chair 36-1/4"D x 27-1/2"W x 47-5/8"H </t>
  </si>
  <si>
    <t xml:space="preserve">Task chair 28-3/4"D x 23"W x 38-1/4"H </t>
  </si>
  <si>
    <t>MANUFACTURE REF #</t>
  </si>
  <si>
    <t>MNF</t>
  </si>
  <si>
    <t>MOSAICA REF#</t>
  </si>
  <si>
    <t>Desk w/ single pedestal 48" Wide x 30" Deep x 29-1/2" High</t>
  </si>
  <si>
    <t>8010JC/ 8011JC</t>
  </si>
  <si>
    <t>Chillin' With A Good Book Carpet 4'5"x5'10"</t>
  </si>
  <si>
    <t>Scholar Craft</t>
  </si>
  <si>
    <t>ZU418</t>
  </si>
  <si>
    <t>SC180SP</t>
  </si>
  <si>
    <t>SC2900SP</t>
  </si>
  <si>
    <t>Adjustable Open Front Desk with Solid Plastic Top and Metal Book Box 18" x 24"</t>
  </si>
  <si>
    <t>SC2700SP</t>
  </si>
  <si>
    <t>Adjustable 22” to 29” Student Lecture Desk With Solid Plastic Top 19" x 26"</t>
  </si>
  <si>
    <t>FS949RE3060/2140</t>
  </si>
  <si>
    <t>Adjustable 22”-30” High Pressure Laminate Rectagular Table Top 30"x 60"</t>
  </si>
  <si>
    <t>FS949RE3048/2140</t>
  </si>
  <si>
    <t>Adjustable 22”-30” High Pressure Laminate Rectagular Table Top 30"x 48"</t>
  </si>
  <si>
    <t>Midwest Folding Products</t>
  </si>
  <si>
    <t>SBU10</t>
  </si>
  <si>
    <t>The Convertible Bench Unit Mobile Cafeteria Table 8' x 29" x 32"</t>
  </si>
  <si>
    <t>Bullman Products</t>
  </si>
  <si>
    <t xml:space="preserve">2385AV-03 </t>
  </si>
  <si>
    <t>1216AVP-01</t>
  </si>
  <si>
    <t>6-position Monaural Listening Center with head phones and carrying case</t>
  </si>
  <si>
    <t>51131</t>
  </si>
  <si>
    <t>Sanford Giant</t>
  </si>
  <si>
    <t xml:space="preserve">OHP-2400 </t>
  </si>
  <si>
    <t>Overhead Projector 2400 LM 110V</t>
  </si>
  <si>
    <t>Balt</t>
  </si>
  <si>
    <t>Ledco</t>
  </si>
  <si>
    <t>EDUC25</t>
  </si>
  <si>
    <t>TG-LAM</t>
  </si>
  <si>
    <t>Laminator Stand with 2" locking casters included for mobility 27"H x 42"W x 26"D</t>
  </si>
  <si>
    <t>SP Richards</t>
  </si>
  <si>
    <t>GBC1152</t>
  </si>
  <si>
    <t>Classiccut 18" Maple Paper Trimmer</t>
  </si>
  <si>
    <t>Mountable Sharpener</t>
  </si>
  <si>
    <t>Adjustable Pocket Chart Stand</t>
  </si>
  <si>
    <t>Learning Resources</t>
  </si>
  <si>
    <t>LER2196</t>
  </si>
  <si>
    <t>027</t>
  </si>
  <si>
    <t>CFK9413</t>
  </si>
  <si>
    <t>Sunny Days Learn and Play Carpet 8'X4" X 11'X8" Rectangle</t>
  </si>
  <si>
    <t>749M</t>
  </si>
  <si>
    <t>BestRite</t>
  </si>
  <si>
    <t>Salter</t>
  </si>
  <si>
    <t>Physician's Scale</t>
  </si>
  <si>
    <t>Paper for the Roll Dispenser</t>
  </si>
  <si>
    <t>202AH</t>
  </si>
  <si>
    <t>Porcelain Steel Markerboards-Aluminum Frame 4' X 8'</t>
  </si>
  <si>
    <t>303AG</t>
  </si>
  <si>
    <t>Natural Cork-Plate Tackboard Aluminum Trim 4'X6'</t>
  </si>
  <si>
    <t>523D</t>
  </si>
  <si>
    <t>2" Map Rail Pre-Packed 6 each 4' sections</t>
  </si>
  <si>
    <t>ZADJ2031M</t>
  </si>
  <si>
    <t>Sony</t>
  </si>
  <si>
    <t>Whitney Bros. Company</t>
  </si>
  <si>
    <t>Round Table &amp; 2 Bentwood-Back Chair Set butcher block pattern and melamine top</t>
  </si>
  <si>
    <t>Motorola</t>
  </si>
  <si>
    <t>3'x5' U.S. Flag with an 8' floor stand, eagle ornament, gold cord and tassel</t>
  </si>
  <si>
    <t>ART ROOM</t>
  </si>
  <si>
    <t>Allied Plastics</t>
  </si>
  <si>
    <t>AT3060WB</t>
  </si>
  <si>
    <t>SCIENCE ROOM</t>
  </si>
  <si>
    <t>803060BABBV</t>
  </si>
  <si>
    <t>High Pressure Laminate Rectangle 30"x 60" with chemical resistant Table Top fixed 29.5" H</t>
  </si>
  <si>
    <t>High Pressure Laminate Rectangle 30"x 60" Table Top fixed 30" H</t>
  </si>
  <si>
    <t>SPANISH ROOM</t>
  </si>
  <si>
    <t xml:space="preserve">SPECIAL EDUCATION </t>
  </si>
  <si>
    <t>Slab Base for  96" Long Laminate Top</t>
  </si>
  <si>
    <t>BLS02</t>
  </si>
  <si>
    <t>BMA01</t>
  </si>
  <si>
    <t>Metal Arc Base for 48" Round, 42" Round, 96" Long or 72" Long Laminate Top</t>
  </si>
  <si>
    <t>LB4896FS</t>
  </si>
  <si>
    <t>Laminate Conference Table Boat Shaped Bullnose w/ Wire Management T-mold Edge 96" Long x 48" Wide x 1-1/8" Thick</t>
  </si>
  <si>
    <t>WMP1</t>
  </si>
  <si>
    <t>Interport Data/Power Module 7" x 5" 6ft. 15 AMP cord; (2) voice/data ports. Fits 1" - 1-1/8" thick worksurfaces</t>
  </si>
  <si>
    <t>105291</t>
  </si>
  <si>
    <t>105292</t>
  </si>
  <si>
    <t>264513</t>
  </si>
  <si>
    <t>Frigidaire</t>
  </si>
  <si>
    <t>9211TSR</t>
  </si>
  <si>
    <t xml:space="preserve">Literature Organizer, 24 Letter Size Compartments 37-1/2" x 12-3/4" x 25-3/4" </t>
  </si>
  <si>
    <t>Safco</t>
  </si>
  <si>
    <t>PGDK1635P</t>
  </si>
  <si>
    <t>Nylon 2-in-1Convertible Hand Truck 49 1/2'' H X 21'' W</t>
  </si>
  <si>
    <t xml:space="preserve">Harper </t>
  </si>
  <si>
    <t>Werner</t>
  </si>
  <si>
    <t>6205</t>
  </si>
  <si>
    <t>4520-88</t>
  </si>
  <si>
    <t>2 Shelf Utility Cart 45 1/4"L X 25 7/8"W X 33 1/4" H</t>
  </si>
  <si>
    <t>Heavy Duty 5' Fiberglass Step Ladder</t>
  </si>
  <si>
    <t>30 Key Control Cabinet 10"W x 3"D x 12"H</t>
  </si>
  <si>
    <t>AFS361818</t>
  </si>
  <si>
    <t>Best Metal Cabinets</t>
  </si>
  <si>
    <t>SC300</t>
  </si>
  <si>
    <t>5/8" Solid Plastic Adjustable 18”-24" Stool</t>
  </si>
  <si>
    <t>GLTR6029</t>
  </si>
  <si>
    <t>Half-Hexagon Workstation - 32H (86-5/8"W x 39"D x 31.25"H)</t>
  </si>
  <si>
    <t>HHW32</t>
  </si>
  <si>
    <t>LW60</t>
  </si>
  <si>
    <t>0017</t>
  </si>
  <si>
    <t>Buddy</t>
  </si>
  <si>
    <t>76820</t>
  </si>
  <si>
    <t>0930JC</t>
  </si>
  <si>
    <t>Charles Leaonard</t>
  </si>
  <si>
    <t>12" Quartz Clock, requires 1 AA battery</t>
  </si>
  <si>
    <t>PBS42SB</t>
  </si>
  <si>
    <t>PBS42SA</t>
  </si>
  <si>
    <t>LS60DB</t>
  </si>
  <si>
    <t>LS60DA</t>
  </si>
  <si>
    <t>LS60SB</t>
  </si>
  <si>
    <t>LS60SA</t>
  </si>
  <si>
    <t>LS48DB</t>
  </si>
  <si>
    <t>LS48DA</t>
  </si>
  <si>
    <t>LS48SB</t>
  </si>
  <si>
    <t>LS48SA</t>
  </si>
  <si>
    <t>LFDS32</t>
  </si>
  <si>
    <t>CDBR32</t>
  </si>
  <si>
    <t>CDBC</t>
  </si>
  <si>
    <t>CDCC32</t>
  </si>
  <si>
    <t>CD6032</t>
  </si>
  <si>
    <t>CDHP</t>
  </si>
  <si>
    <t>CDTW32</t>
  </si>
  <si>
    <t>APD</t>
  </si>
  <si>
    <t>CD36R</t>
  </si>
  <si>
    <t xml:space="preserve">CDCCR </t>
  </si>
  <si>
    <t xml:space="preserve">CD60R  </t>
  </si>
  <si>
    <t>BOOV1</t>
  </si>
  <si>
    <t>503-S</t>
  </si>
  <si>
    <t>Georgia Chair Company</t>
  </si>
  <si>
    <t>0767JC</t>
  </si>
  <si>
    <t>Coat Locker small wall mount seven double coat hooks on birch plywood 48"L x 4"H</t>
  </si>
  <si>
    <t>SPECIALISTS (ART TEACHER/SPANISH TEACHER/SCIENCE TEACHER/MUSIC TEACHER)</t>
  </si>
  <si>
    <t>Ironwood Manufacturing</t>
  </si>
  <si>
    <t>Round Library Table - 60" Diameter x 29"H</t>
  </si>
  <si>
    <t>003</t>
  </si>
  <si>
    <t>004.1</t>
  </si>
  <si>
    <t>004.2</t>
  </si>
  <si>
    <t>Adjustable AV Cart 24"W x 18"D x 26-42"H</t>
  </si>
  <si>
    <t>007</t>
  </si>
  <si>
    <t>010</t>
  </si>
  <si>
    <t>015</t>
  </si>
  <si>
    <t>Mobile Book &amp; Utility Truck 37"W X 18"DX 43"H</t>
  </si>
  <si>
    <t>Dual Lab Workstation w/Keyboard Tray and - 30"H x 60"W x 24"D</t>
  </si>
  <si>
    <t>017/003</t>
  </si>
  <si>
    <t>018/003</t>
  </si>
  <si>
    <t>019</t>
  </si>
  <si>
    <t>SC123</t>
  </si>
  <si>
    <t>SC127</t>
  </si>
  <si>
    <t>020</t>
  </si>
  <si>
    <t>024</t>
  </si>
  <si>
    <t xml:space="preserve">Polypropylene Shell 17 1/2" Seat Height 21 ¼” W X 20 ½” D X 32 ¼ “ H </t>
  </si>
  <si>
    <t>029</t>
  </si>
  <si>
    <t>030</t>
  </si>
  <si>
    <t>515-S</t>
  </si>
  <si>
    <t>18"H Sled Bench Upholstered (Fabric)</t>
  </si>
  <si>
    <t>18"H Wooden Sled Base Chair</t>
  </si>
  <si>
    <t>033</t>
  </si>
  <si>
    <t>034</t>
  </si>
  <si>
    <t>Desk w/ single pedestal 48"W X 30" D X 29-1/2"H</t>
  </si>
  <si>
    <t>Desk w/ single pedestal 48" W X 30" D X 29-1/2" H</t>
  </si>
  <si>
    <t>Laminate Desk 60" Wide x 30" Deep x 29-1/2" High</t>
  </si>
  <si>
    <t xml:space="preserve">Built-up Desks- 3/4 Height Single Pedestal Left Return 42”W x 24”D x 29-1/2”H </t>
  </si>
  <si>
    <t>Built-up Desks- 3/4 Height Single Pedestal Right 66” W x 30” D x 29-1/2” H</t>
  </si>
  <si>
    <t>Circulation Desk Book Return Unit - 32H (36"W x 30.1"D x 32.1"H)</t>
  </si>
  <si>
    <t>043/042</t>
  </si>
  <si>
    <t>Circulation Desk 36"W Riser Unit (36"W x 10"D x 10"H)</t>
  </si>
  <si>
    <t>044/042</t>
  </si>
  <si>
    <t>045/042</t>
  </si>
  <si>
    <t>Circulation Desk Mobile Book Drop Cart, 3" Industrial Casters, Soft Nylon Bag Receptacle 26 1/8"W x 24 3/8" Dx 24 3/8"H</t>
  </si>
  <si>
    <t>046/042</t>
  </si>
  <si>
    <t>Circulation Desk Square Corner Connector Unit - 32H (30"W x 31.1"D x 32.1"H)</t>
  </si>
  <si>
    <t>Circulation Desk Square Corner Unit Riser (31"W x 31"D x 10"H)</t>
  </si>
  <si>
    <t>047/042</t>
  </si>
  <si>
    <t>048/042</t>
  </si>
  <si>
    <t>Circulation Desk 60"W Riser Unit (60"W x 10"D x 10"H)</t>
  </si>
  <si>
    <t>049/042</t>
  </si>
  <si>
    <t>Circulation Desk 2-Drawer Hanging Pedestal Box/File (15 1/2"W X 20 1/2"D X 20 1/2"H)</t>
  </si>
  <si>
    <t>050/042</t>
  </si>
  <si>
    <t>Circulation Desk Tower Work Station - 32H (36"W x 30.1"D x 32.1"H)</t>
  </si>
  <si>
    <t>051/042</t>
  </si>
  <si>
    <t>052/042</t>
  </si>
  <si>
    <t>Circulation Desk 60"W x 32"H Desk Shell (60"W x 30"D x 32.1"H)</t>
  </si>
  <si>
    <t>Circulation Desk Accessory Pencil Drawer For 60"W X 32"H Desk Shell ( 23 1/4"W X 17"D X 2" H)</t>
  </si>
  <si>
    <t>053</t>
  </si>
  <si>
    <t xml:space="preserve">Locking Storage Cabinet 36 1/16”W x 18 1/4”D x 71 11/16”H </t>
  </si>
  <si>
    <t>30 Paper-Tray Cubbie without paper-trays 60"W x 15"D x 35½"H  cubbie holes are 11¼" W x 14" D x 4½"H</t>
  </si>
  <si>
    <t>056</t>
  </si>
  <si>
    <t>Laminate Lateral File 36" W x 20" D x 29-7/8" H</t>
  </si>
  <si>
    <t>Cubbie Trays Clear with lids 8⅝" W x 13½" D x 5¼" H</t>
  </si>
  <si>
    <t>25 Tray Mobile Cubbie with colored trays 48" W x 15" D x 35½" H</t>
  </si>
  <si>
    <t>Low Single Mobile Storage Unit 48" W x 15" D x 29½" H</t>
  </si>
  <si>
    <t>Lateral File 36" W x 19-1/4" D x 53-1/4" H 4 Drawer (with lock)</t>
  </si>
  <si>
    <t>Laminate Storage Cabinet w/ Locking Doors 36" W x 20" Dx 29-1/2" H</t>
  </si>
  <si>
    <t>36" W x 14-5/8" D x 37-1/8" H Bookcase Hutch for Storage Cabinet w/ Doors</t>
  </si>
  <si>
    <t>063</t>
  </si>
  <si>
    <t>064</t>
  </si>
  <si>
    <t>065</t>
  </si>
  <si>
    <t>BDY1606</t>
  </si>
  <si>
    <t>60 Key Control Cabinet 10"W x 3"D x 12"H</t>
  </si>
  <si>
    <t>Eight Roll Mobile Vertical Paper Rack 47 1/2"X 48 1/2"X 25"</t>
  </si>
  <si>
    <t>Combination and Janitorial Cabinets 36"W x 18"D x 78"H</t>
  </si>
  <si>
    <t>068</t>
  </si>
  <si>
    <t>069</t>
  </si>
  <si>
    <t>Pick-a-Book Stand One Sided 30" W x 16½" D x 27½" H</t>
  </si>
  <si>
    <t>071</t>
  </si>
  <si>
    <t>1982</t>
  </si>
  <si>
    <t>Library Shelving 42" Picture Book Shelving Base - SF</t>
  </si>
  <si>
    <t>073/072</t>
  </si>
  <si>
    <t>Library Shelving 42" Picture Book Shelving Adder - SF</t>
  </si>
  <si>
    <t>074/072</t>
  </si>
  <si>
    <t>075/072</t>
  </si>
  <si>
    <t>076/072</t>
  </si>
  <si>
    <t>Library Shelving 60" Single-Face Shelving Adder 37"W x 12 1/2"D x 59 7/8"H</t>
  </si>
  <si>
    <t>Library Shelving 60" Single-Face Shelving Base 37"W x 12 1/2"D x 59 7/8"H</t>
  </si>
  <si>
    <t>077/072</t>
  </si>
  <si>
    <t xml:space="preserve">Library Shelving 60" Double-Face Shelving Base 37"W x 24"Dx 59 7/8"H </t>
  </si>
  <si>
    <t xml:space="preserve">Library Shelving 60" Double-Face Shelving Adder 37"W x 24"Dx 59 7/8"H </t>
  </si>
  <si>
    <t xml:space="preserve">Library Shelving 48" Double-Face Shelving Base 37"W x 24"Dx 471/4"H </t>
  </si>
  <si>
    <t xml:space="preserve">Library Shelving 48" Double-Face Shelving Adder 37"W x 24"Dx 471/4"H </t>
  </si>
  <si>
    <t>078/072</t>
  </si>
  <si>
    <t>079/072</t>
  </si>
  <si>
    <t>080/072</t>
  </si>
  <si>
    <t>081/072</t>
  </si>
  <si>
    <t>Dictionary Stand/End-of-Range Display- 32H 23 5/8"W x 16"D x 35 1/8"H</t>
  </si>
  <si>
    <t>082/042</t>
  </si>
  <si>
    <t>083</t>
  </si>
  <si>
    <t>084</t>
  </si>
  <si>
    <t>085</t>
  </si>
  <si>
    <t>KW6SEC</t>
  </si>
  <si>
    <t>Security Wall Bracket for 60" X 60" Wall Screen</t>
  </si>
  <si>
    <t>086</t>
  </si>
  <si>
    <t>087</t>
  </si>
  <si>
    <t xml:space="preserve">MP3 Capable MultiMedia Player 18.25”L x 6.5”W x 8.5”H </t>
  </si>
  <si>
    <t>088</t>
  </si>
  <si>
    <t>089</t>
  </si>
  <si>
    <t>MP3 Capable MultiMedia Player 18.25”L x 6.5”W x 8.5”H</t>
  </si>
  <si>
    <t>090</t>
  </si>
  <si>
    <t>Magnetic Flannel/Marker Board Easel 45"H x 24.5"W x 27"D</t>
  </si>
  <si>
    <t>093</t>
  </si>
  <si>
    <t>Educator Laminator 25" 110V 32”L X11”H X16”D</t>
  </si>
  <si>
    <t>094</t>
  </si>
  <si>
    <t>095</t>
  </si>
  <si>
    <t>096</t>
  </si>
  <si>
    <t>097</t>
  </si>
  <si>
    <t>098</t>
  </si>
  <si>
    <t>Handheld Megaphone Length 13” Horn diameter 7.5"</t>
  </si>
  <si>
    <t>099</t>
  </si>
  <si>
    <t>100</t>
  </si>
  <si>
    <t>101</t>
  </si>
  <si>
    <t>102</t>
  </si>
  <si>
    <t>103</t>
  </si>
  <si>
    <t>Kitchen Activity Center 30"W x 15"D x 35" H</t>
  </si>
  <si>
    <t>104</t>
  </si>
  <si>
    <t xml:space="preserve">Sunny Days Learn and Play Carpet 8'X3" X 11'X8" Oval </t>
  </si>
  <si>
    <t>105</t>
  </si>
  <si>
    <t>106</t>
  </si>
  <si>
    <t>107</t>
  </si>
  <si>
    <t>108</t>
  </si>
  <si>
    <t>109</t>
  </si>
  <si>
    <t>110</t>
  </si>
  <si>
    <t>111</t>
  </si>
  <si>
    <t>112</t>
  </si>
  <si>
    <t>TB8D</t>
  </si>
  <si>
    <t>Unit Price</t>
  </si>
  <si>
    <t>Unit Freight</t>
  </si>
  <si>
    <t xml:space="preserve">Unit Installation </t>
  </si>
  <si>
    <t>Total Cost</t>
  </si>
  <si>
    <t>Grand  Total</t>
  </si>
  <si>
    <t>Total</t>
  </si>
  <si>
    <t>VENDOR PART #</t>
  </si>
  <si>
    <t>ALTERNATIVE MFG</t>
  </si>
  <si>
    <t>MFG REF #</t>
  </si>
  <si>
    <t>Quantity Per Classroom</t>
  </si>
  <si>
    <t>Number of Classrooms</t>
  </si>
  <si>
    <t>Total Bid Quantity</t>
  </si>
  <si>
    <t>OFFICE ASSISTANT</t>
  </si>
  <si>
    <t>61444</t>
  </si>
  <si>
    <t>3710</t>
  </si>
  <si>
    <t>First Aid Couches 26” W x 72” L x 23” H</t>
  </si>
  <si>
    <t>Roll Dispenser for Couch</t>
  </si>
  <si>
    <t>Start-ups</t>
  </si>
  <si>
    <t>Net Increase in Classrooms to be in Use</t>
  </si>
  <si>
    <t>School Name</t>
  </si>
  <si>
    <t>City</t>
  </si>
  <si>
    <t>State</t>
  </si>
  <si>
    <t>Region</t>
  </si>
  <si>
    <t xml:space="preserve">Grades </t>
  </si>
  <si>
    <t xml:space="preserve">Total Classrooms </t>
  </si>
  <si>
    <t xml:space="preserve">Estimate of New </t>
  </si>
  <si>
    <t xml:space="preserve">Net Increase in </t>
  </si>
  <si>
    <t xml:space="preserve">Grade </t>
  </si>
  <si>
    <t>Year Classrooms</t>
  </si>
  <si>
    <t xml:space="preserve"> Classrooms</t>
  </si>
  <si>
    <t>Pre-K</t>
  </si>
  <si>
    <t>K</t>
  </si>
  <si>
    <t>check</t>
  </si>
  <si>
    <t>to be in Use</t>
  </si>
  <si>
    <t xml:space="preserve"> to be in Use</t>
  </si>
  <si>
    <t>Columbus</t>
  </si>
  <si>
    <t>Ohio</t>
  </si>
  <si>
    <t>Warren</t>
  </si>
  <si>
    <t>Academy of Arts &amp; Sciences</t>
  </si>
  <si>
    <t>Mansfield</t>
  </si>
  <si>
    <t>Lorain Preparatory Academy</t>
  </si>
  <si>
    <t>Lorain</t>
  </si>
  <si>
    <t>Arts &amp; Sciences Preparatory Academy</t>
  </si>
  <si>
    <t>Cleveland</t>
  </si>
  <si>
    <t>Cleveland Arts &amp; Social Sciences Academy</t>
  </si>
  <si>
    <t>Mid-West</t>
  </si>
  <si>
    <t>STAR Academy</t>
  </si>
  <si>
    <t>Colorado Springs</t>
  </si>
  <si>
    <t>Colorado</t>
  </si>
  <si>
    <t>West</t>
  </si>
  <si>
    <t xml:space="preserve">Existing </t>
  </si>
  <si>
    <t>Schools</t>
  </si>
  <si>
    <t>School</t>
  </si>
  <si>
    <t>Bay County Public School Academy</t>
  </si>
  <si>
    <t>Bay City</t>
  </si>
  <si>
    <t>Michigan</t>
  </si>
  <si>
    <t>Pre k-8</t>
  </si>
  <si>
    <t>Bingham Academy</t>
  </si>
  <si>
    <t xml:space="preserve">Alpena </t>
  </si>
  <si>
    <t>Lansing</t>
  </si>
  <si>
    <t>Discovery Arts &amp; Technology Academy</t>
  </si>
  <si>
    <t>Inkster</t>
  </si>
  <si>
    <t>k-7</t>
  </si>
  <si>
    <t>k-8</t>
  </si>
  <si>
    <t>k-6</t>
  </si>
  <si>
    <t>Arts &amp; Technology Academy of Pontiac</t>
  </si>
  <si>
    <t>Pontiac</t>
  </si>
  <si>
    <t>Columbus Arts and Technology Academy</t>
  </si>
  <si>
    <t>Columbus Humanities Arts &amp; Technology Academy</t>
  </si>
  <si>
    <t>Columbus Preparatory Academy</t>
  </si>
  <si>
    <t>Youngstown Academy of Excellence</t>
  </si>
  <si>
    <t>Youngstown</t>
  </si>
  <si>
    <t>Pennsylvania</t>
  </si>
  <si>
    <t>Mid-Atlantic</t>
  </si>
  <si>
    <t>Fell Township Charter School</t>
  </si>
  <si>
    <t>Fell Township</t>
  </si>
  <si>
    <t>Phoenix</t>
  </si>
  <si>
    <t>Arizona</t>
  </si>
  <si>
    <t>Phoenix Advantage Charter School</t>
  </si>
  <si>
    <t>Banning Lewis Ranch Academy</t>
  </si>
  <si>
    <t>TR Paul Academy of Arts &amp; Knowledge</t>
  </si>
  <si>
    <t>Ft. Collins</t>
  </si>
  <si>
    <t>Students per Classroom</t>
  </si>
  <si>
    <t>Total New Students</t>
  </si>
  <si>
    <t>Mosaica Corporate Offices</t>
  </si>
  <si>
    <t>Corporate Office Name</t>
  </si>
  <si>
    <t>New York</t>
  </si>
  <si>
    <t>Corporate Head Quarters</t>
  </si>
  <si>
    <t>Lansing Hub Office</t>
  </si>
  <si>
    <t>Mid-West Hub</t>
  </si>
  <si>
    <t>Atlanta Corporate Office</t>
  </si>
  <si>
    <t>Atlanta</t>
  </si>
  <si>
    <t>Georgia</t>
  </si>
  <si>
    <t>Corporate Hub</t>
  </si>
  <si>
    <t>Columbus Hub Office</t>
  </si>
  <si>
    <t>Ohio Hub</t>
  </si>
  <si>
    <t>Western Hub Office</t>
  </si>
  <si>
    <t>West Hub</t>
  </si>
  <si>
    <t>Notes: Corporate Hub offices should not be included in installation unit price quotes. The installation prices for corporate offices should be quoted on a project</t>
  </si>
  <si>
    <t>basis only. All installation unit prices are firm and should be quoted from the use of this information. All school sites that have</t>
  </si>
  <si>
    <t>more than one floor have working elevators. Vendors must list all appropriate costs associated with installation at the time of bid.</t>
  </si>
  <si>
    <t xml:space="preserve">Vendors must bid on all items listed. School then has discretion on what items to order. All items specified must be bid, vendors then have the option to bid an alternative item </t>
  </si>
  <si>
    <t xml:space="preserve">that meets the specification but is not the designated brand. Any alternatives must be listed in the alternative column and must have a cut sheet, photograph, and/or sample sent along with </t>
  </si>
  <si>
    <t>the bid price sheet. Please refer to the invitation to bid document for clarification. All freight must be broken out from the unit cost and placed in the unit freight column.</t>
  </si>
  <si>
    <t>Any and all questions must be directed in writing to the purchasing manager at cholder@mosaicaeducation.com</t>
  </si>
  <si>
    <t>PRE-KINDERGARTEN</t>
  </si>
  <si>
    <t>Full Size Cots - 52"L, 5/Pack</t>
  </si>
  <si>
    <t>113</t>
  </si>
  <si>
    <t>114</t>
  </si>
  <si>
    <t>SC121</t>
  </si>
  <si>
    <t>115</t>
  </si>
  <si>
    <t>Angeles</t>
  </si>
  <si>
    <t>116</t>
  </si>
  <si>
    <t>5735</t>
  </si>
  <si>
    <t>5700S</t>
  </si>
  <si>
    <t>Cot Sheets</t>
  </si>
  <si>
    <t>5721</t>
  </si>
  <si>
    <t>Universal Black Cot Carrier 51" x 21" x 4-3/4"</t>
  </si>
  <si>
    <t>Special Ed</t>
  </si>
  <si>
    <t>Specialists</t>
  </si>
  <si>
    <t>Art Room</t>
  </si>
  <si>
    <t>Science Room</t>
  </si>
  <si>
    <t>117</t>
  </si>
  <si>
    <t>The Children's Factory</t>
  </si>
  <si>
    <t>CF321213</t>
  </si>
  <si>
    <t>30" Soft Fabric Loveseat - Blue</t>
  </si>
  <si>
    <t>FS949RE2436/2140</t>
  </si>
  <si>
    <t>FS949RD36/2140</t>
  </si>
  <si>
    <t>Adjustable 22”-30” High Pressure Laminate Rectagular Table Top 24"x 36"</t>
  </si>
  <si>
    <t>Adjustable 22”-30” High Pressure Laminate Round Table Top 36"</t>
  </si>
  <si>
    <t>118</t>
  </si>
  <si>
    <t>119</t>
  </si>
  <si>
    <t>055</t>
  </si>
  <si>
    <t xml:space="preserve">Library Shelving 48" Single-Face Shelving Base 37"W x 121/2"D x 471/4"H </t>
  </si>
  <si>
    <t xml:space="preserve">Library Shelving 48" Single-Face Shelving Adder 37"W x 121/2"D x 471/4"H </t>
  </si>
  <si>
    <t>Cornerstone Academy</t>
  </si>
  <si>
    <t>Foundation Academy</t>
  </si>
  <si>
    <t>Fire King</t>
  </si>
  <si>
    <t>CF4436-F</t>
  </si>
  <si>
    <t>1 Hr Fireproof 2 shelf cabinet 36"W x 19 1/4"D x 44"H</t>
  </si>
  <si>
    <t>EIGHTH GRADE</t>
  </si>
  <si>
    <t xml:space="preserve">Alt 2:  Polypropylene Shell 17 1/2" Seat Height 21 ¼” W X 20 ½” D X 32 ¼ “ H </t>
  </si>
  <si>
    <t xml:space="preserve">Alt 1:  Polypropylene Bucket Chair 18" Seat Height 20 7/8”D x 20 3/8” W X 32 ¼” H </t>
  </si>
  <si>
    <t xml:space="preserve">Alt 1:  Adjustable-height bowfront desk 22 3/4"DX 31 5/8" W 22”-32”H </t>
  </si>
  <si>
    <t>120</t>
  </si>
  <si>
    <t>121</t>
  </si>
  <si>
    <t>Artco Bell</t>
  </si>
  <si>
    <t>D10D</t>
  </si>
  <si>
    <t>122</t>
  </si>
  <si>
    <t>D10C</t>
  </si>
  <si>
    <t>124</t>
  </si>
  <si>
    <t>D10B</t>
  </si>
  <si>
    <t>123</t>
  </si>
  <si>
    <t>D10A</t>
  </si>
  <si>
    <t>Polypropylene Seat Height 18" - Optional choice</t>
  </si>
  <si>
    <t>Alt 1: Adjustable 22” to 29” Student Lecture Desk With Solid Plastic Top 19" x 26"</t>
  </si>
  <si>
    <t xml:space="preserve">Alt 2:  Adjustable-height bowfront desk 22 3/4"DX 31 5/8" W 22”-32”H </t>
  </si>
  <si>
    <t xml:space="preserve">Alt 1: Polypropylene Bucket Chair 18" Seat Height 20 7/8”D x 20 3/8” W X 32 ¼” H </t>
  </si>
  <si>
    <t xml:space="preserve">Alt 2: Polypropylene Shell 17 1/2" Seat Height 21 ¼” W X 20 ½” D X 32 ¼ “ H </t>
  </si>
  <si>
    <t>125</t>
  </si>
  <si>
    <t>48KID72</t>
  </si>
  <si>
    <t>Adjustable 22”-30” High Pressure Laminate Kidney Table Top 48"x 72"</t>
  </si>
  <si>
    <t>126</t>
  </si>
  <si>
    <t>Bookcase (3-shelf) 12-5/8"D x 34-1/2"W x 41"H</t>
  </si>
  <si>
    <t>CFK2613</t>
  </si>
  <si>
    <t>127</t>
  </si>
  <si>
    <t>Reading By the Book Seating Rug 8'4" x 13'4" - Optional</t>
  </si>
  <si>
    <t>COMPUTER LAB</t>
  </si>
  <si>
    <t>LAP30EBA-GM</t>
  </si>
  <si>
    <t>Welded 30 Laptop Cart w/5" casters &amp; electrical units in rear</t>
  </si>
  <si>
    <t>LAPTG15ESA-GM</t>
  </si>
  <si>
    <t>Fully Assembled 15 Unit Notebook Computer Cart w/Electrical</t>
  </si>
  <si>
    <t>ECILS3FF-BK</t>
  </si>
  <si>
    <t>Data Projector Cabinet Cart with 10-Outlet Electrical Unit</t>
  </si>
  <si>
    <t>Frazier Preparatory Academy</t>
  </si>
  <si>
    <t>Chicago</t>
  </si>
  <si>
    <t>Illinois</t>
  </si>
  <si>
    <t>Riverbend Preparatory Academy</t>
  </si>
  <si>
    <t>Elementary</t>
  </si>
  <si>
    <t>Middle</t>
  </si>
  <si>
    <t>Playgrounds</t>
  </si>
  <si>
    <t>First Aid</t>
  </si>
  <si>
    <t>Computer Room</t>
  </si>
  <si>
    <t>Flat Panel Retrofit Kit for UL Listed CRT TV Carts BBUL44</t>
  </si>
  <si>
    <t>FPBBUL32KIT-BK</t>
  </si>
  <si>
    <t>FPBBUL32-M4BK</t>
  </si>
  <si>
    <t xml:space="preserve">Wide-Body UL-listed Cart w/E-unit 32 x 27 1/2 x 66 in </t>
  </si>
  <si>
    <t>128</t>
  </si>
  <si>
    <t>129</t>
  </si>
  <si>
    <t>130</t>
  </si>
  <si>
    <t>131</t>
  </si>
  <si>
    <t>k-5</t>
  </si>
  <si>
    <t>k-4</t>
  </si>
  <si>
    <t>Mercury Online of Southern California</t>
  </si>
  <si>
    <t>Wildomar</t>
  </si>
  <si>
    <t>California</t>
  </si>
  <si>
    <t>k-12</t>
  </si>
  <si>
    <t>High School</t>
  </si>
  <si>
    <t>EM1000</t>
  </si>
  <si>
    <t>Walkie Talkie NiMH Rechargeable Radio Double Pack</t>
  </si>
  <si>
    <t>Mobile Bench Cafeteria Table 10'1" x 56" x 29" - alternate choice</t>
  </si>
  <si>
    <t>Coby</t>
  </si>
  <si>
    <t>HDMI06</t>
  </si>
  <si>
    <t>Polypropylene Seat Height 18" - RECOMMENDED</t>
  </si>
  <si>
    <t>5/8" Solid Plastic Seat &amp; Back Stack Chair - 17 1/2" Seat Height (replenishment)</t>
  </si>
  <si>
    <t>acceptable alternate for Artco Bell</t>
  </si>
  <si>
    <t>Samsung</t>
  </si>
  <si>
    <t>DVD-V9800</t>
  </si>
  <si>
    <t>Combination DVD/VHS Player</t>
  </si>
  <si>
    <t>HDMI cable - 6 foot</t>
  </si>
  <si>
    <t>Polyethylene Shell Seat Height 13 1/2" - replenishment only</t>
  </si>
  <si>
    <t>Polypropylene Seat Height 14" - recommended</t>
  </si>
  <si>
    <t>Polyethylene Shell Seat Height 11 1/2" - replenishment only</t>
  </si>
  <si>
    <t>Polypropylene Seat Height 12" - recommended</t>
  </si>
  <si>
    <t>5/8" Solid Plastic Seat &amp; Back Stack Chair - 15 1/2" Seat Ht - replenish only</t>
  </si>
  <si>
    <t>Polypropylene Seat Height 16" - recommended</t>
  </si>
  <si>
    <t>Polyethylene Shell Seat Height 17 1/2" - Optional choice</t>
  </si>
  <si>
    <t>Polypropylene Seat Height 18" - recommended</t>
  </si>
  <si>
    <t>Polypropylene Seat Height 18" - Recommended</t>
  </si>
  <si>
    <t>5/8" Solid Plastic Seat &amp; Back Stack Chair - 15 1/2" Seat Ht replenish only</t>
  </si>
  <si>
    <t>5/8" Solid Plastic Seat &amp; Back Stack Chair - 17 1/2" Seat Ht - replenish only</t>
  </si>
  <si>
    <t>5/8" Solid Plastic Seat &amp; Back Stack Chair - 17 1/2" Seat Ht replenish only</t>
  </si>
  <si>
    <t>5/8" Solid Plastic Seat &amp; Back Stack Chair - 17 1/2" Seat Ht</t>
  </si>
  <si>
    <t>Danby</t>
  </si>
  <si>
    <t>DCR326</t>
  </si>
  <si>
    <t>Two Door Compact Stainless Steel Refrigerator Freezer - 3.1 Cu Ft 18 11/16" W X 19 1/2" DX 33 9/16" H</t>
  </si>
  <si>
    <t>FRT18B5JW</t>
  </si>
  <si>
    <t>18.2 Cu. Ft. Top-Mount Refrigerator - White 30"W X 31-5/8"D X 66-1/8"H</t>
  </si>
  <si>
    <t>R216LS</t>
  </si>
  <si>
    <t>Sharp</t>
  </si>
  <si>
    <t xml:space="preserve"> 0.8 Cu. Ft. Compact Microwave - Stainless Steel 18-1/8" W x 10-7/8" H x 14-5/8" D</t>
  </si>
  <si>
    <t>KDL-32BX300</t>
  </si>
  <si>
    <t>32" BRAVIA® BX300 Series LCD HDTV (31.5" diagonal)</t>
  </si>
  <si>
    <t>34251</t>
  </si>
  <si>
    <t>Library</t>
  </si>
  <si>
    <t>lease</t>
  </si>
  <si>
    <t>Adjustable Open Front Desk with Solid Plastic Top and Metal Book Box 18" x 24" - replenish only</t>
  </si>
  <si>
    <t>CD3632</t>
  </si>
  <si>
    <t>CDCU32</t>
  </si>
  <si>
    <t>CDHD32</t>
  </si>
  <si>
    <t>ALTERNATE CHOICE FOR CIRCULATION DESK IN SMALLER LIBRARIES:</t>
  </si>
  <si>
    <t>*</t>
  </si>
  <si>
    <t>STEAM of Warren</t>
  </si>
  <si>
    <t>STEAM of Youngstown</t>
  </si>
  <si>
    <t>NINTH GRADE</t>
  </si>
  <si>
    <t>TENTH GRADE</t>
  </si>
  <si>
    <t>132/042</t>
  </si>
  <si>
    <t>133/042</t>
  </si>
  <si>
    <t>Circulation Desk 36"W x 32"H Desk Shell (36"W x 30"D x 32.1"H)</t>
  </si>
  <si>
    <t>134/042</t>
  </si>
  <si>
    <t>Circulation Desk Corner Unit 69 1/4" x 49" x 31 1/4"</t>
  </si>
  <si>
    <t>Circulation Desk Hinged Door Unit 36" x 301/8" x 321/8"</t>
  </si>
  <si>
    <t>135/042</t>
  </si>
  <si>
    <t>HS30ABCL</t>
  </si>
  <si>
    <t>HS42ABCL</t>
  </si>
  <si>
    <t>H512PL</t>
  </si>
  <si>
    <t>HSC1872L</t>
  </si>
  <si>
    <t>H5901BK19</t>
  </si>
  <si>
    <t xml:space="preserve">Task chair 28-3/4"D x 23"W x 38-1/4"H 
</t>
  </si>
  <si>
    <t>Laminate 36 W x 13-1/8D x 43-3/8H Bookcase, 3-Shelf</t>
  </si>
  <si>
    <t>H2071BK62T</t>
  </si>
  <si>
    <t>H4605BK62T</t>
  </si>
  <si>
    <t>Guest chair 22-1/2"D x 24-3/4"W x 33"H</t>
  </si>
  <si>
    <t>136</t>
  </si>
  <si>
    <t>137</t>
  </si>
  <si>
    <t>H1322H</t>
  </si>
  <si>
    <t>Hospitality Table Round Top 42"</t>
  </si>
  <si>
    <t>H10583RH</t>
  </si>
  <si>
    <t>H10512LH</t>
  </si>
  <si>
    <t>H684L</t>
  </si>
  <si>
    <t>H34962ML</t>
  </si>
  <si>
    <t>BBX36</t>
  </si>
  <si>
    <t>Hospitality Table Base; 3" Diameter Column, 36 " x 36"</t>
  </si>
  <si>
    <t>---Alternate for offices with enough space for conference tables:</t>
  </si>
  <si>
    <t xml:space="preserve">Mid-back chair 27"D x 27"W x 41-1/4"H </t>
  </si>
  <si>
    <t>TBD - depends on Title I funding</t>
  </si>
  <si>
    <t>Lease</t>
  </si>
  <si>
    <t>Buy</t>
  </si>
  <si>
    <t>Bowfront Laminate Desk 72" W x 36" D x 29-1/2" H</t>
  </si>
  <si>
    <t>H10573.HH</t>
  </si>
  <si>
    <t>H10595.HH</t>
  </si>
  <si>
    <t>H5901.H2BK62T</t>
  </si>
  <si>
    <t>HIWM2.F.H.U.2BK62T.SB</t>
  </si>
  <si>
    <t>Task chair 28-3/4"D x 23"W x 38-1/4"H</t>
  </si>
  <si>
    <t>H105533HH</t>
  </si>
  <si>
    <t>H10563HH</t>
  </si>
  <si>
    <t>H10573HH</t>
  </si>
  <si>
    <t>10563HH</t>
  </si>
  <si>
    <t xml:space="preserve">QFT3084-GMQ </t>
  </si>
  <si>
    <t>Computer Table Rectangle 30"X 84"; sits 4</t>
  </si>
  <si>
    <t>Alternate:  5/8" Solid Plastic Seat &amp; Back Chair Desk Combo - 17 1/2" Seat Ht</t>
  </si>
  <si>
    <t>138</t>
  </si>
  <si>
    <t>SC630SP</t>
  </si>
  <si>
    <t>DeKalb Preparatory Academy</t>
  </si>
  <si>
    <t>Decatur</t>
  </si>
  <si>
    <t>STEAM of Dayton</t>
  </si>
  <si>
    <t>Dayton</t>
  </si>
  <si>
    <t>STEAM of Cleveland</t>
  </si>
  <si>
    <t>Harrisburg</t>
  </si>
  <si>
    <t>Mercury Online of Colorado</t>
  </si>
  <si>
    <t>Mosaica Preparatory Academy of Chandler</t>
  </si>
  <si>
    <t>Chandler</t>
  </si>
  <si>
    <t>Mercury Online High School of Arizona</t>
  </si>
  <si>
    <t>Mercury Online Academy of Arizona</t>
  </si>
  <si>
    <t>STEAM Academy of Winston-Salem</t>
  </si>
  <si>
    <t>Winston-Salem</t>
  </si>
  <si>
    <t>North Carolina</t>
  </si>
  <si>
    <t>5-8</t>
  </si>
  <si>
    <t>Star Academy of Toledo</t>
  </si>
  <si>
    <t>Toledo</t>
  </si>
  <si>
    <t>Birney Preparatory Academy</t>
  </si>
  <si>
    <t>Philadelphia</t>
  </si>
  <si>
    <t>DPA, STEAM Ohio</t>
  </si>
  <si>
    <t>Supplies &amp;</t>
  </si>
  <si>
    <t>In Use 2012 - 2013</t>
  </si>
  <si>
    <t>Furn &amp; IT</t>
  </si>
  <si>
    <t>Paragon</t>
  </si>
  <si>
    <t>Warrensville</t>
  </si>
  <si>
    <t>STEAM of Cincinnati</t>
  </si>
  <si>
    <t>Note:  possible one of the above not likely to go forward until 2014</t>
  </si>
  <si>
    <t>Pre k-6</t>
  </si>
  <si>
    <t>Muskegon Heights Public School Academy</t>
  </si>
  <si>
    <t>Muskegon</t>
  </si>
  <si>
    <t>Pre k-12</t>
  </si>
  <si>
    <t xml:space="preserve">   King Elementary</t>
  </si>
  <si>
    <t xml:space="preserve">   Edgewood Elementary</t>
  </si>
  <si>
    <t xml:space="preserve">   Middle School</t>
  </si>
  <si>
    <t xml:space="preserve">   High School</t>
  </si>
  <si>
    <t>k-9</t>
  </si>
  <si>
    <t>k; 3-8</t>
  </si>
  <si>
    <t>9-12</t>
  </si>
  <si>
    <t>prek-8</t>
  </si>
  <si>
    <t>Byers</t>
  </si>
  <si>
    <t>k-11</t>
  </si>
  <si>
    <t>Total New Classrooms at Existing Schools</t>
  </si>
  <si>
    <t>Total New Classrooms at New Schools</t>
  </si>
  <si>
    <t>Total New Classrooms</t>
  </si>
  <si>
    <t>STEAM Ohio</t>
  </si>
  <si>
    <t>* don't need most furniture; classroom(s) already outfitted</t>
  </si>
  <si>
    <t>STEAM Cincinnati, STEAM Cleveland, STEAM Dayton</t>
  </si>
  <si>
    <t>New York Corporate Office</t>
  </si>
  <si>
    <t>Grades 2013-14</t>
  </si>
  <si>
    <t>Fully Assembled 24 Unit Tablet Cart w/Electrical</t>
  </si>
  <si>
    <t>Fully Assembled 36 Unit Tablet Cart w/Electrical</t>
  </si>
  <si>
    <t>OFFICE HoS</t>
  </si>
  <si>
    <t>OFFICE CIS</t>
  </si>
  <si>
    <t>MDMTAB24</t>
  </si>
  <si>
    <t>139</t>
  </si>
  <si>
    <t>140</t>
  </si>
  <si>
    <t>MDMTAB36</t>
  </si>
  <si>
    <t>Coat Locker Strip - small wall mount seven double coat hooks on birch plywood 48"L x 4"H</t>
  </si>
  <si>
    <t>Adjustable Open Front Desk with Solid Plastic Top and Metal Book Box 18" x 24" - option</t>
  </si>
  <si>
    <t>141</t>
  </si>
  <si>
    <t>142</t>
  </si>
  <si>
    <t>2686JC</t>
  </si>
  <si>
    <t>Twin Trim Lockers - 16 Sections, 60" wide x 15" deep x 50.5" high; for upper elementary with no desks</t>
  </si>
  <si>
    <t>Republic Storage Systems</t>
  </si>
  <si>
    <t>753708</t>
  </si>
  <si>
    <t>Floor-standing Double Tier Lockers - 6 Sections, 12" wide x 12" deep x 30" high, overall size 36" wide x 12" deep x 66" high; middle school and high school option</t>
  </si>
  <si>
    <t>Pre k - 1</t>
  </si>
  <si>
    <t>2-5</t>
  </si>
  <si>
    <t>6-8</t>
  </si>
</sst>
</file>

<file path=xl/styles.xml><?xml version="1.0" encoding="utf-8"?>
<styleSheet xmlns="http://schemas.openxmlformats.org/spreadsheetml/2006/main">
  <numFmts count="3">
    <numFmt numFmtId="43" formatCode="_(* #,##0.00_);_(* \(#,##0.00\);_(* &quot;-&quot;??_);_(@_)"/>
    <numFmt numFmtId="168" formatCode="_(* #,##0_);_(* \(#,##0\);_(* &quot;-&quot;??_);_(@_)"/>
    <numFmt numFmtId="169" formatCode="&quot;$&quot;#,##0.00"/>
  </numFmts>
  <fonts count="12">
    <font>
      <sz val="10"/>
      <name val="Arial"/>
    </font>
    <font>
      <sz val="8"/>
      <name val="Lucida Sans"/>
      <family val="2"/>
    </font>
    <font>
      <b/>
      <sz val="12"/>
      <name val="Bookman Old Style"/>
      <family val="1"/>
    </font>
    <font>
      <sz val="12"/>
      <name val="Bookman Old Style"/>
      <family val="1"/>
    </font>
    <font>
      <sz val="12"/>
      <color indexed="8"/>
      <name val="Bookman Old Style"/>
      <family val="1"/>
    </font>
    <font>
      <sz val="12"/>
      <color indexed="63"/>
      <name val="Bookman Old Style"/>
      <family val="1"/>
    </font>
    <font>
      <sz val="8"/>
      <name val="Arial"/>
      <family val="2"/>
    </font>
    <font>
      <b/>
      <i/>
      <sz val="12"/>
      <name val="Bookman Old Style"/>
      <family val="1"/>
    </font>
    <font>
      <sz val="8"/>
      <color indexed="81"/>
      <name val="Tahoma"/>
      <family val="2"/>
    </font>
    <font>
      <b/>
      <sz val="8"/>
      <color indexed="81"/>
      <name val="Tahoma"/>
      <family val="2"/>
    </font>
    <font>
      <sz val="10"/>
      <name val="Arial"/>
      <family val="2"/>
    </font>
    <font>
      <u/>
      <sz val="12"/>
      <name val="Bookman Old Style"/>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theme="3" tint="0.59999389629810485"/>
        <bgColor indexed="64"/>
      </patternFill>
    </fill>
    <fill>
      <patternFill patternType="solid">
        <fgColor theme="0"/>
        <bgColor indexed="64"/>
      </patternFill>
    </fill>
    <fill>
      <patternFill patternType="solid">
        <fgColor rgb="FF7030A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10" fillId="0" borderId="0" applyFont="0" applyFill="0" applyBorder="0" applyAlignment="0" applyProtection="0"/>
    <xf numFmtId="0" fontId="10" fillId="0" borderId="0"/>
    <xf numFmtId="9" fontId="10" fillId="0" borderId="0" applyFont="0" applyFill="0" applyBorder="0" applyAlignment="0" applyProtection="0"/>
  </cellStyleXfs>
  <cellXfs count="132">
    <xf numFmtId="0" fontId="0" fillId="0" borderId="0" xfId="0"/>
    <xf numFmtId="0" fontId="3" fillId="2" borderId="1" xfId="0" applyFont="1" applyFill="1" applyBorder="1" applyAlignment="1" applyProtection="1">
      <alignment wrapText="1"/>
    </xf>
    <xf numFmtId="0" fontId="2" fillId="3" borderId="1" xfId="0" applyFont="1" applyFill="1" applyBorder="1" applyAlignment="1">
      <alignment wrapText="1"/>
    </xf>
    <xf numFmtId="0" fontId="2" fillId="4" borderId="1" xfId="0" applyFont="1" applyFill="1" applyBorder="1" applyAlignment="1" applyProtection="1">
      <alignment horizontal="left" wrapText="1"/>
    </xf>
    <xf numFmtId="0" fontId="3" fillId="0" borderId="1" xfId="0" applyFont="1" applyBorder="1" applyAlignment="1" applyProtection="1">
      <alignment wrapText="1"/>
    </xf>
    <xf numFmtId="0" fontId="3" fillId="0" borderId="1" xfId="0" applyFont="1" applyFill="1" applyBorder="1" applyAlignment="1" applyProtection="1">
      <alignment wrapText="1"/>
    </xf>
    <xf numFmtId="0" fontId="3" fillId="2" borderId="1" xfId="0" applyFont="1" applyFill="1" applyBorder="1" applyAlignment="1" applyProtection="1">
      <alignment horizontal="left" wrapText="1"/>
    </xf>
    <xf numFmtId="0" fontId="3" fillId="0" borderId="1" xfId="0" applyFont="1" applyBorder="1" applyAlignment="1">
      <alignment wrapText="1"/>
    </xf>
    <xf numFmtId="12" fontId="3" fillId="0" borderId="1" xfId="0" applyNumberFormat="1" applyFont="1" applyBorder="1" applyAlignment="1" applyProtection="1">
      <alignment wrapText="1"/>
    </xf>
    <xf numFmtId="0" fontId="3" fillId="0" borderId="1" xfId="0" applyFont="1" applyBorder="1" applyAlignment="1" applyProtection="1">
      <alignment horizontal="left" wrapText="1"/>
    </xf>
    <xf numFmtId="0" fontId="3" fillId="2" borderId="1" xfId="0" applyFont="1" applyFill="1" applyBorder="1" applyAlignment="1">
      <alignment wrapText="1"/>
    </xf>
    <xf numFmtId="0" fontId="2" fillId="4" borderId="1" xfId="0" applyFont="1" applyFill="1" applyBorder="1" applyAlignment="1">
      <alignment wrapText="1"/>
    </xf>
    <xf numFmtId="0" fontId="2" fillId="4" borderId="1" xfId="0" applyFont="1" applyFill="1" applyBorder="1" applyAlignment="1">
      <alignment horizontal="right" wrapText="1"/>
    </xf>
    <xf numFmtId="0" fontId="2" fillId="0" borderId="1" xfId="0" applyFont="1" applyBorder="1" applyAlignment="1">
      <alignment wrapText="1"/>
    </xf>
    <xf numFmtId="0" fontId="3" fillId="3" borderId="1" xfId="0" applyFont="1" applyFill="1" applyBorder="1" applyAlignment="1">
      <alignment wrapText="1"/>
    </xf>
    <xf numFmtId="49" fontId="3" fillId="3" borderId="1" xfId="0" applyNumberFormat="1" applyFont="1" applyFill="1" applyBorder="1" applyAlignment="1">
      <alignment horizontal="center" wrapText="1"/>
    </xf>
    <xf numFmtId="49" fontId="3" fillId="3" borderId="1" xfId="0" applyNumberFormat="1" applyFont="1" applyFill="1" applyBorder="1" applyAlignment="1">
      <alignment horizontal="left" wrapText="1"/>
    </xf>
    <xf numFmtId="0" fontId="1" fillId="0" borderId="1" xfId="0" applyFont="1" applyBorder="1" applyAlignment="1">
      <alignment wrapText="1"/>
    </xf>
    <xf numFmtId="0" fontId="3" fillId="4" borderId="1" xfId="0" applyFont="1" applyFill="1" applyBorder="1" applyAlignment="1">
      <alignment wrapText="1"/>
    </xf>
    <xf numFmtId="49" fontId="3" fillId="4" borderId="1" xfId="0" applyNumberFormat="1" applyFont="1" applyFill="1" applyBorder="1" applyAlignment="1" applyProtection="1">
      <alignment horizontal="center" wrapText="1"/>
    </xf>
    <xf numFmtId="49" fontId="3" fillId="4" borderId="1" xfId="0" applyNumberFormat="1" applyFont="1" applyFill="1" applyBorder="1" applyAlignment="1" applyProtection="1">
      <alignment horizontal="left" wrapText="1"/>
    </xf>
    <xf numFmtId="49" fontId="3" fillId="0" borderId="1" xfId="0" applyNumberFormat="1" applyFont="1" applyFill="1" applyBorder="1" applyAlignment="1" applyProtection="1">
      <alignment horizontal="center" wrapText="1"/>
    </xf>
    <xf numFmtId="49" fontId="3" fillId="0" borderId="1" xfId="0" applyNumberFormat="1" applyFont="1" applyBorder="1" applyAlignment="1" applyProtection="1">
      <alignment horizontal="left" wrapText="1"/>
    </xf>
    <xf numFmtId="0" fontId="5" fillId="0" borderId="1" xfId="0" applyFont="1" applyBorder="1" applyAlignment="1">
      <alignment horizontal="left" wrapText="1"/>
    </xf>
    <xf numFmtId="49" fontId="3" fillId="0" borderId="1" xfId="0" applyNumberFormat="1" applyFont="1" applyFill="1" applyBorder="1" applyAlignment="1" applyProtection="1">
      <alignment horizontal="left" wrapText="1"/>
    </xf>
    <xf numFmtId="49" fontId="3" fillId="2" borderId="1" xfId="0" applyNumberFormat="1" applyFont="1" applyFill="1" applyBorder="1" applyAlignment="1" applyProtection="1">
      <alignment horizontal="left" wrapText="1"/>
    </xf>
    <xf numFmtId="0" fontId="1" fillId="2" borderId="1" xfId="0" applyFont="1" applyFill="1" applyBorder="1" applyAlignment="1">
      <alignment wrapText="1"/>
    </xf>
    <xf numFmtId="0" fontId="3" fillId="2" borderId="1" xfId="0" applyFont="1" applyFill="1" applyBorder="1" applyAlignment="1">
      <alignment horizontal="left" wrapText="1"/>
    </xf>
    <xf numFmtId="49" fontId="3" fillId="0" borderId="1" xfId="0" applyNumberFormat="1" applyFont="1" applyFill="1" applyBorder="1" applyAlignment="1">
      <alignment horizontal="center" wrapText="1"/>
    </xf>
    <xf numFmtId="49" fontId="3" fillId="0" borderId="1" xfId="0" applyNumberFormat="1" applyFont="1" applyBorder="1" applyAlignment="1">
      <alignment horizontal="left" wrapText="1"/>
    </xf>
    <xf numFmtId="0" fontId="3" fillId="0" borderId="1" xfId="0" applyFont="1" applyBorder="1" applyAlignment="1">
      <alignment horizontal="left" wrapText="1"/>
    </xf>
    <xf numFmtId="49" fontId="3" fillId="0" borderId="1" xfId="0" applyNumberFormat="1" applyFont="1" applyBorder="1" applyAlignment="1">
      <alignment horizontal="center" wrapText="1"/>
    </xf>
    <xf numFmtId="49" fontId="3" fillId="0" borderId="1" xfId="0" applyNumberFormat="1" applyFont="1" applyBorder="1" applyAlignment="1" applyProtection="1">
      <alignment wrapText="1"/>
    </xf>
    <xf numFmtId="0" fontId="1" fillId="0" borderId="1" xfId="0" applyFont="1" applyFill="1" applyBorder="1" applyAlignment="1">
      <alignment wrapText="1"/>
    </xf>
    <xf numFmtId="0" fontId="3" fillId="0" borderId="1" xfId="0" applyFont="1" applyFill="1" applyBorder="1" applyAlignment="1">
      <alignment wrapText="1"/>
    </xf>
    <xf numFmtId="0" fontId="4" fillId="2" borderId="1" xfId="0" quotePrefix="1" applyFont="1" applyFill="1" applyBorder="1" applyAlignment="1">
      <alignment horizontal="left" vertical="top" wrapText="1"/>
    </xf>
    <xf numFmtId="49" fontId="4" fillId="2" borderId="1" xfId="0" applyNumberFormat="1" applyFont="1" applyFill="1" applyBorder="1" applyAlignment="1" applyProtection="1">
      <alignment horizontal="left" wrapText="1"/>
    </xf>
    <xf numFmtId="0" fontId="1" fillId="4" borderId="1" xfId="0" applyFont="1" applyFill="1" applyBorder="1" applyAlignment="1">
      <alignment wrapText="1"/>
    </xf>
    <xf numFmtId="49" fontId="3" fillId="4" borderId="1" xfId="0" applyNumberFormat="1" applyFont="1" applyFill="1" applyBorder="1" applyAlignment="1">
      <alignment horizontal="center" wrapText="1"/>
    </xf>
    <xf numFmtId="49" fontId="3" fillId="4" borderId="1" xfId="0" applyNumberFormat="1" applyFont="1" applyFill="1" applyBorder="1" applyAlignment="1">
      <alignment horizontal="left" wrapText="1"/>
    </xf>
    <xf numFmtId="0" fontId="3" fillId="5" borderId="1" xfId="0" applyFont="1" applyFill="1" applyBorder="1" applyAlignment="1">
      <alignment wrapText="1"/>
    </xf>
    <xf numFmtId="49" fontId="3" fillId="5" borderId="1" xfId="0" applyNumberFormat="1" applyFont="1" applyFill="1" applyBorder="1" applyAlignment="1" applyProtection="1">
      <alignment horizontal="left" wrapText="1"/>
    </xf>
    <xf numFmtId="49" fontId="3" fillId="5" borderId="1" xfId="0" applyNumberFormat="1" applyFont="1" applyFill="1" applyBorder="1" applyAlignment="1">
      <alignment horizontal="left" wrapText="1"/>
    </xf>
    <xf numFmtId="0" fontId="3" fillId="5" borderId="1" xfId="0" applyFont="1" applyFill="1" applyBorder="1" applyAlignment="1" applyProtection="1">
      <alignment horizontal="left" wrapText="1"/>
    </xf>
    <xf numFmtId="0" fontId="2" fillId="5" borderId="1" xfId="0" applyFont="1" applyFill="1" applyBorder="1" applyAlignment="1">
      <alignment wrapText="1"/>
    </xf>
    <xf numFmtId="49" fontId="2" fillId="5" borderId="1" xfId="0" applyNumberFormat="1" applyFont="1" applyFill="1" applyBorder="1" applyAlignment="1" applyProtection="1">
      <alignment horizontal="center" wrapText="1"/>
    </xf>
    <xf numFmtId="49" fontId="2" fillId="5" borderId="1" xfId="0" applyNumberFormat="1" applyFont="1" applyFill="1" applyBorder="1" applyAlignment="1">
      <alignment horizontal="center" wrapText="1"/>
    </xf>
    <xf numFmtId="49" fontId="2" fillId="5" borderId="1" xfId="0" applyNumberFormat="1" applyFont="1" applyFill="1" applyBorder="1" applyAlignment="1" applyProtection="1">
      <alignment horizontal="left" wrapText="1"/>
    </xf>
    <xf numFmtId="0" fontId="2" fillId="5" borderId="1" xfId="0" applyFont="1" applyFill="1" applyBorder="1" applyAlignment="1" applyProtection="1">
      <alignment horizontal="left" wrapText="1"/>
    </xf>
    <xf numFmtId="0" fontId="3" fillId="5" borderId="1" xfId="0" applyFont="1" applyFill="1" applyBorder="1" applyAlignment="1" applyProtection="1">
      <alignment wrapText="1"/>
    </xf>
    <xf numFmtId="49" fontId="4" fillId="5" borderId="1" xfId="0" applyNumberFormat="1" applyFont="1" applyFill="1" applyBorder="1" applyAlignment="1" applyProtection="1">
      <alignment horizontal="left" wrapText="1"/>
    </xf>
    <xf numFmtId="169" fontId="3" fillId="0" borderId="1" xfId="0" applyNumberFormat="1" applyFont="1" applyBorder="1" applyAlignment="1">
      <alignment wrapText="1"/>
    </xf>
    <xf numFmtId="169" fontId="3" fillId="2" borderId="1" xfId="0" applyNumberFormat="1" applyFont="1" applyFill="1" applyBorder="1" applyAlignment="1">
      <alignment wrapText="1"/>
    </xf>
    <xf numFmtId="169" fontId="3" fillId="5" borderId="1" xfId="0" applyNumberFormat="1" applyFont="1" applyFill="1" applyBorder="1" applyAlignment="1">
      <alignment wrapText="1"/>
    </xf>
    <xf numFmtId="169" fontId="2" fillId="5" borderId="1" xfId="0" applyNumberFormat="1" applyFont="1" applyFill="1" applyBorder="1" applyAlignment="1">
      <alignment wrapText="1"/>
    </xf>
    <xf numFmtId="169" fontId="3" fillId="4" borderId="1" xfId="0" applyNumberFormat="1" applyFont="1" applyFill="1" applyBorder="1" applyAlignment="1">
      <alignment wrapText="1"/>
    </xf>
    <xf numFmtId="169" fontId="3" fillId="0" borderId="1" xfId="0" applyNumberFormat="1" applyFont="1" applyFill="1" applyBorder="1" applyAlignment="1">
      <alignment wrapText="1"/>
    </xf>
    <xf numFmtId="0" fontId="3" fillId="2" borderId="1" xfId="0" applyFont="1" applyFill="1" applyBorder="1" applyAlignment="1" applyProtection="1">
      <alignment horizontal="right" wrapText="1"/>
    </xf>
    <xf numFmtId="0" fontId="3" fillId="0" borderId="1" xfId="0" applyFont="1" applyBorder="1" applyAlignment="1" applyProtection="1">
      <alignment horizontal="right" wrapText="1"/>
    </xf>
    <xf numFmtId="0" fontId="3" fillId="0" borderId="1" xfId="0" applyFont="1" applyFill="1" applyBorder="1" applyAlignment="1" applyProtection="1">
      <alignment horizontal="right" wrapText="1"/>
    </xf>
    <xf numFmtId="0" fontId="2" fillId="5" borderId="1" xfId="0" applyFont="1" applyFill="1" applyBorder="1" applyAlignment="1" applyProtection="1">
      <alignment horizontal="right" wrapText="1"/>
    </xf>
    <xf numFmtId="0" fontId="2" fillId="4" borderId="1" xfId="0" applyFont="1" applyFill="1" applyBorder="1" applyAlignment="1" applyProtection="1">
      <alignment horizontal="right" wrapText="1"/>
    </xf>
    <xf numFmtId="0" fontId="3" fillId="5" borderId="1" xfId="0" applyFont="1" applyFill="1" applyBorder="1" applyAlignment="1" applyProtection="1">
      <alignment horizontal="right" wrapText="1"/>
    </xf>
    <xf numFmtId="0" fontId="3" fillId="5" borderId="1" xfId="0" applyFont="1" applyFill="1" applyBorder="1" applyAlignment="1">
      <alignment horizontal="right" wrapText="1"/>
    </xf>
    <xf numFmtId="0" fontId="7" fillId="0" borderId="0" xfId="2" applyFont="1"/>
    <xf numFmtId="0" fontId="3" fillId="0" borderId="0" xfId="2" applyFont="1"/>
    <xf numFmtId="0" fontId="3" fillId="0" borderId="0" xfId="2" applyFont="1" applyAlignment="1">
      <alignment horizontal="left"/>
    </xf>
    <xf numFmtId="0" fontId="3" fillId="3" borderId="2" xfId="2" applyFont="1" applyFill="1" applyBorder="1"/>
    <xf numFmtId="0" fontId="10" fillId="3" borderId="3" xfId="2" applyFill="1" applyBorder="1"/>
    <xf numFmtId="0" fontId="10" fillId="3" borderId="4" xfId="2" applyFill="1" applyBorder="1"/>
    <xf numFmtId="0" fontId="10" fillId="0" borderId="0" xfId="2"/>
    <xf numFmtId="0" fontId="3" fillId="3" borderId="1" xfId="2" applyFont="1" applyFill="1" applyBorder="1" applyAlignment="1">
      <alignment horizontal="left"/>
    </xf>
    <xf numFmtId="168" fontId="3" fillId="3" borderId="1" xfId="1" applyNumberFormat="1" applyFont="1" applyFill="1" applyBorder="1" applyAlignment="1">
      <alignment horizontal="left"/>
    </xf>
    <xf numFmtId="0" fontId="3" fillId="3" borderId="1" xfId="2" applyFont="1" applyFill="1" applyBorder="1"/>
    <xf numFmtId="0" fontId="3" fillId="0" borderId="1" xfId="2" applyFont="1" applyBorder="1"/>
    <xf numFmtId="0" fontId="3" fillId="0" borderId="1" xfId="2" applyFont="1" applyBorder="1" applyAlignment="1">
      <alignment horizontal="left"/>
    </xf>
    <xf numFmtId="0" fontId="3" fillId="0" borderId="1" xfId="2" applyFont="1" applyBorder="1" applyAlignment="1">
      <alignment horizontal="right"/>
    </xf>
    <xf numFmtId="0" fontId="3" fillId="0" borderId="1" xfId="2" applyFont="1" applyFill="1" applyBorder="1" applyAlignment="1">
      <alignment horizontal="left"/>
    </xf>
    <xf numFmtId="0" fontId="3" fillId="0" borderId="5" xfId="2" applyFont="1" applyFill="1" applyBorder="1" applyAlignment="1">
      <alignment horizontal="left"/>
    </xf>
    <xf numFmtId="0" fontId="10" fillId="0" borderId="1" xfId="2" applyBorder="1"/>
    <xf numFmtId="0" fontId="7" fillId="0" borderId="1" xfId="2" applyFont="1" applyBorder="1" applyAlignment="1">
      <alignment horizontal="right"/>
    </xf>
    <xf numFmtId="0" fontId="7" fillId="0" borderId="1" xfId="2" applyFont="1" applyBorder="1" applyAlignment="1">
      <alignment horizontal="left"/>
    </xf>
    <xf numFmtId="0" fontId="3" fillId="3" borderId="5" xfId="2" applyFont="1" applyFill="1" applyBorder="1" applyAlignment="1">
      <alignment horizontal="left"/>
    </xf>
    <xf numFmtId="0" fontId="3" fillId="0" borderId="2" xfId="2" applyFont="1" applyBorder="1" applyAlignment="1">
      <alignment horizontal="left"/>
    </xf>
    <xf numFmtId="0" fontId="3" fillId="0" borderId="2" xfId="2" applyFont="1" applyFill="1" applyBorder="1" applyAlignment="1">
      <alignment horizontal="left"/>
    </xf>
    <xf numFmtId="1" fontId="3" fillId="0" borderId="2" xfId="2" quotePrefix="1" applyNumberFormat="1" applyFont="1" applyFill="1" applyBorder="1" applyAlignment="1">
      <alignment horizontal="left"/>
    </xf>
    <xf numFmtId="0" fontId="3" fillId="0" borderId="4" xfId="2" applyFont="1" applyFill="1" applyBorder="1" applyAlignment="1">
      <alignment horizontal="left"/>
    </xf>
    <xf numFmtId="0" fontId="3" fillId="0" borderId="4" xfId="2" applyFont="1" applyBorder="1" applyAlignment="1">
      <alignment horizontal="left"/>
    </xf>
    <xf numFmtId="1" fontId="3" fillId="0" borderId="2" xfId="2" applyNumberFormat="1" applyFont="1" applyFill="1" applyBorder="1" applyAlignment="1">
      <alignment horizontal="left"/>
    </xf>
    <xf numFmtId="0" fontId="10" fillId="0" borderId="0" xfId="2" applyBorder="1"/>
    <xf numFmtId="0" fontId="2" fillId="0" borderId="0" xfId="2" applyFont="1"/>
    <xf numFmtId="168" fontId="3" fillId="0" borderId="0" xfId="1" applyNumberFormat="1" applyFont="1" applyAlignment="1">
      <alignment horizontal="left"/>
    </xf>
    <xf numFmtId="0" fontId="10" fillId="0" borderId="0" xfId="2" applyAlignment="1">
      <alignment horizontal="left"/>
    </xf>
    <xf numFmtId="0" fontId="3" fillId="0" borderId="1" xfId="2" applyFont="1" applyFill="1" applyBorder="1"/>
    <xf numFmtId="168" fontId="3" fillId="0" borderId="1" xfId="1" applyNumberFormat="1" applyFont="1" applyBorder="1" applyAlignment="1">
      <alignment horizontal="left"/>
    </xf>
    <xf numFmtId="0" fontId="10" fillId="5" borderId="0" xfId="2" applyFill="1"/>
    <xf numFmtId="0" fontId="3" fillId="0" borderId="1" xfId="0" applyFont="1" applyFill="1" applyBorder="1" applyAlignment="1">
      <alignment horizontal="left" wrapText="1"/>
    </xf>
    <xf numFmtId="2" fontId="3" fillId="0" borderId="1" xfId="0" applyNumberFormat="1" applyFont="1" applyBorder="1" applyAlignment="1" applyProtection="1">
      <alignment wrapText="1"/>
    </xf>
    <xf numFmtId="0" fontId="3" fillId="0" borderId="5" xfId="2" applyFont="1" applyBorder="1" applyAlignment="1">
      <alignment horizontal="left"/>
    </xf>
    <xf numFmtId="0" fontId="5" fillId="0" borderId="1" xfId="0" applyFont="1" applyFill="1" applyBorder="1" applyAlignment="1">
      <alignment horizontal="left" wrapText="1"/>
    </xf>
    <xf numFmtId="0" fontId="10" fillId="0" borderId="0" xfId="2" applyAlignment="1">
      <alignment horizontal="right"/>
    </xf>
    <xf numFmtId="0" fontId="3" fillId="0" borderId="0" xfId="2" applyFont="1" applyAlignment="1">
      <alignment horizontal="center"/>
    </xf>
    <xf numFmtId="0" fontId="10" fillId="0" borderId="0" xfId="2" applyAlignment="1">
      <alignment horizontal="center"/>
    </xf>
    <xf numFmtId="0" fontId="3" fillId="0" borderId="0" xfId="2" applyFont="1" applyFill="1" applyAlignment="1">
      <alignment horizontal="center"/>
    </xf>
    <xf numFmtId="0" fontId="3" fillId="0" borderId="0" xfId="2" applyFont="1" applyAlignment="1">
      <alignment horizontal="right"/>
    </xf>
    <xf numFmtId="0" fontId="3" fillId="0" borderId="2" xfId="2" quotePrefix="1" applyFont="1" applyBorder="1" applyAlignment="1">
      <alignment horizontal="left"/>
    </xf>
    <xf numFmtId="1" fontId="3" fillId="0" borderId="5" xfId="2" applyNumberFormat="1" applyFont="1" applyFill="1" applyBorder="1" applyAlignment="1">
      <alignment horizontal="left"/>
    </xf>
    <xf numFmtId="12" fontId="3" fillId="0" borderId="1" xfId="0" applyNumberFormat="1" applyFont="1" applyBorder="1" applyAlignment="1" applyProtection="1">
      <alignment wrapText="1"/>
      <protection locked="0"/>
    </xf>
    <xf numFmtId="1" fontId="3" fillId="0" borderId="1" xfId="0" applyNumberFormat="1" applyFont="1" applyBorder="1" applyAlignment="1" applyProtection="1">
      <alignment wrapText="1"/>
    </xf>
    <xf numFmtId="0" fontId="3" fillId="0" borderId="1" xfId="0" quotePrefix="1" applyFont="1" applyFill="1" applyBorder="1" applyAlignment="1" applyProtection="1">
      <alignment wrapText="1"/>
    </xf>
    <xf numFmtId="0" fontId="10" fillId="0" borderId="0" xfId="2" applyFont="1"/>
    <xf numFmtId="0" fontId="3" fillId="7" borderId="1" xfId="2" applyFont="1" applyFill="1" applyBorder="1" applyAlignment="1">
      <alignment horizontal="right"/>
    </xf>
    <xf numFmtId="0" fontId="3" fillId="7" borderId="1" xfId="2" applyFont="1" applyFill="1" applyBorder="1"/>
    <xf numFmtId="0" fontId="3" fillId="7" borderId="1" xfId="2" applyFont="1" applyFill="1" applyBorder="1" applyAlignment="1">
      <alignment horizontal="left"/>
    </xf>
    <xf numFmtId="0" fontId="3" fillId="7" borderId="2" xfId="2" applyFont="1" applyFill="1" applyBorder="1" applyAlignment="1">
      <alignment horizontal="left"/>
    </xf>
    <xf numFmtId="0" fontId="10" fillId="7" borderId="1" xfId="2" applyFill="1" applyBorder="1"/>
    <xf numFmtId="0" fontId="10" fillId="7" borderId="0" xfId="2" applyFill="1"/>
    <xf numFmtId="0" fontId="10" fillId="7" borderId="0" xfId="2" applyFont="1" applyFill="1"/>
    <xf numFmtId="0" fontId="3" fillId="0" borderId="2" xfId="2" quotePrefix="1" applyFont="1" applyFill="1" applyBorder="1" applyAlignment="1">
      <alignment horizontal="left"/>
    </xf>
    <xf numFmtId="0" fontId="11" fillId="0" borderId="0" xfId="2" applyFont="1" applyAlignment="1">
      <alignment horizontal="left"/>
    </xf>
    <xf numFmtId="9" fontId="10" fillId="0" borderId="0" xfId="3" applyFont="1"/>
    <xf numFmtId="0" fontId="3" fillId="8" borderId="1" xfId="0" applyFont="1" applyFill="1" applyBorder="1" applyAlignment="1">
      <alignment wrapText="1"/>
    </xf>
    <xf numFmtId="49" fontId="3" fillId="8" borderId="1" xfId="0" applyNumberFormat="1" applyFont="1" applyFill="1" applyBorder="1" applyAlignment="1" applyProtection="1">
      <alignment horizontal="center" wrapText="1"/>
    </xf>
    <xf numFmtId="49" fontId="3" fillId="8" borderId="1" xfId="0" applyNumberFormat="1" applyFont="1" applyFill="1" applyBorder="1" applyAlignment="1" applyProtection="1">
      <alignment horizontal="left" wrapText="1"/>
    </xf>
    <xf numFmtId="0" fontId="3" fillId="8" borderId="1" xfId="0" applyFont="1" applyFill="1" applyBorder="1" applyAlignment="1">
      <alignment horizontal="left" wrapText="1"/>
    </xf>
    <xf numFmtId="0" fontId="3" fillId="8" borderId="1" xfId="0" applyFont="1" applyFill="1" applyBorder="1" applyAlignment="1" applyProtection="1">
      <alignment wrapText="1"/>
    </xf>
    <xf numFmtId="169" fontId="3" fillId="8" borderId="1" xfId="0" applyNumberFormat="1" applyFont="1" applyFill="1" applyBorder="1" applyAlignment="1">
      <alignment wrapText="1"/>
    </xf>
    <xf numFmtId="0" fontId="1" fillId="8" borderId="1" xfId="0" applyFont="1" applyFill="1" applyBorder="1" applyAlignment="1">
      <alignment wrapText="1"/>
    </xf>
    <xf numFmtId="0" fontId="5" fillId="8" borderId="1" xfId="0" applyFont="1" applyFill="1" applyBorder="1" applyAlignment="1">
      <alignment horizontal="left" wrapText="1"/>
    </xf>
    <xf numFmtId="0" fontId="3" fillId="3" borderId="1" xfId="2" applyFont="1" applyFill="1" applyBorder="1" applyAlignment="1">
      <alignment horizontal="center"/>
    </xf>
    <xf numFmtId="49" fontId="3" fillId="6" borderId="1" xfId="0" applyNumberFormat="1" applyFont="1" applyFill="1" applyBorder="1" applyAlignment="1">
      <alignment horizontal="center" wrapText="1"/>
    </xf>
    <xf numFmtId="0" fontId="3" fillId="7" borderId="2" xfId="2" quotePrefix="1" applyFont="1" applyFill="1" applyBorder="1" applyAlignment="1">
      <alignment horizontal="left"/>
    </xf>
  </cellXfs>
  <cellStyles count="4">
    <cellStyle name="Comma 2" xfId="1"/>
    <cellStyle name="Normal" xfId="0" builtinId="0"/>
    <cellStyle name="Normal 2" xfId="2"/>
    <cellStyle name="Percent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69"/>
  <sheetViews>
    <sheetView topLeftCell="A5" zoomScale="60" zoomScaleNormal="60" workbookViewId="0">
      <selection activeCell="F17" sqref="F17:F20"/>
    </sheetView>
  </sheetViews>
  <sheetFormatPr defaultRowHeight="12.75"/>
  <cols>
    <col min="1" max="1" width="13.5703125" customWidth="1"/>
    <col min="2" max="2" width="52.85546875" customWidth="1"/>
    <col min="3" max="3" width="22.42578125" customWidth="1"/>
    <col min="4" max="4" width="20" customWidth="1"/>
    <col min="5" max="5" width="16.42578125" hidden="1" customWidth="1"/>
    <col min="6" max="6" width="21" customWidth="1"/>
    <col min="7" max="7" width="24.140625" customWidth="1"/>
    <col min="8" max="8" width="22.42578125" customWidth="1"/>
    <col min="9" max="9" width="20.28515625" customWidth="1"/>
    <col min="10" max="10" width="12" customWidth="1"/>
    <col min="11" max="11" width="11.28515625" customWidth="1"/>
  </cols>
  <sheetData>
    <row r="1" spans="1:29" ht="15.75">
      <c r="A1" s="64" t="s">
        <v>370</v>
      </c>
      <c r="B1" s="65"/>
      <c r="C1" s="66"/>
      <c r="D1" s="66"/>
      <c r="E1" s="66"/>
      <c r="F1" s="66"/>
      <c r="G1" s="71" t="s">
        <v>377</v>
      </c>
      <c r="H1" s="71" t="s">
        <v>378</v>
      </c>
      <c r="I1" s="73" t="s">
        <v>379</v>
      </c>
      <c r="J1" s="67" t="s">
        <v>371</v>
      </c>
      <c r="K1" s="68"/>
      <c r="L1" s="68"/>
      <c r="M1" s="68"/>
      <c r="N1" s="69"/>
      <c r="O1" s="70"/>
      <c r="P1" s="70"/>
      <c r="Q1" s="70"/>
      <c r="R1" s="70"/>
      <c r="S1" s="70"/>
      <c r="T1" s="70"/>
      <c r="U1" s="70"/>
      <c r="V1" s="70"/>
      <c r="W1" s="70"/>
      <c r="X1" s="70"/>
      <c r="Y1" s="70"/>
      <c r="Z1" s="70"/>
      <c r="AA1" s="70"/>
      <c r="AB1" s="110" t="s">
        <v>666</v>
      </c>
      <c r="AC1" s="70"/>
    </row>
    <row r="2" spans="1:29" ht="15.75">
      <c r="A2" s="71"/>
      <c r="B2" s="71" t="s">
        <v>372</v>
      </c>
      <c r="C2" s="72" t="s">
        <v>373</v>
      </c>
      <c r="D2" s="71" t="s">
        <v>374</v>
      </c>
      <c r="E2" s="71" t="s">
        <v>375</v>
      </c>
      <c r="F2" s="71" t="s">
        <v>376</v>
      </c>
      <c r="G2" s="71" t="s">
        <v>667</v>
      </c>
      <c r="H2" s="71" t="s">
        <v>381</v>
      </c>
      <c r="I2" s="73" t="s">
        <v>382</v>
      </c>
      <c r="J2" s="129" t="s">
        <v>380</v>
      </c>
      <c r="K2" s="129" t="s">
        <v>380</v>
      </c>
      <c r="L2" s="129" t="s">
        <v>380</v>
      </c>
      <c r="M2" s="129" t="s">
        <v>380</v>
      </c>
      <c r="N2" s="129" t="s">
        <v>380</v>
      </c>
      <c r="O2" s="129" t="s">
        <v>380</v>
      </c>
      <c r="P2" s="129" t="s">
        <v>380</v>
      </c>
      <c r="Q2" s="129" t="s">
        <v>380</v>
      </c>
      <c r="R2" s="129" t="s">
        <v>380</v>
      </c>
      <c r="S2" s="129" t="s">
        <v>380</v>
      </c>
      <c r="T2" s="129" t="s">
        <v>380</v>
      </c>
      <c r="U2" s="129" t="s">
        <v>380</v>
      </c>
      <c r="V2" s="129" t="s">
        <v>380</v>
      </c>
      <c r="W2" s="129" t="s">
        <v>380</v>
      </c>
      <c r="X2" s="70"/>
      <c r="Y2" s="70"/>
      <c r="Z2" s="70"/>
      <c r="AA2" s="110" t="s">
        <v>668</v>
      </c>
      <c r="AB2" s="110" t="s">
        <v>669</v>
      </c>
      <c r="AC2" s="70"/>
    </row>
    <row r="3" spans="1:29" ht="15.75">
      <c r="A3" s="71"/>
      <c r="B3" s="71"/>
      <c r="C3" s="72"/>
      <c r="D3" s="71"/>
      <c r="E3" s="72"/>
      <c r="F3" s="71"/>
      <c r="G3" s="71"/>
      <c r="H3" s="71" t="s">
        <v>386</v>
      </c>
      <c r="I3" s="73" t="s">
        <v>387</v>
      </c>
      <c r="J3" s="129" t="s">
        <v>383</v>
      </c>
      <c r="K3" s="129" t="s">
        <v>384</v>
      </c>
      <c r="L3" s="129">
        <v>1</v>
      </c>
      <c r="M3" s="129">
        <v>2</v>
      </c>
      <c r="N3" s="129">
        <v>3</v>
      </c>
      <c r="O3" s="129">
        <v>4</v>
      </c>
      <c r="P3" s="129">
        <v>5</v>
      </c>
      <c r="Q3" s="129">
        <v>6</v>
      </c>
      <c r="R3" s="129">
        <v>7</v>
      </c>
      <c r="S3" s="129">
        <v>8</v>
      </c>
      <c r="T3" s="129">
        <v>9</v>
      </c>
      <c r="U3" s="129">
        <v>10</v>
      </c>
      <c r="V3" s="129">
        <v>11</v>
      </c>
      <c r="W3" s="129">
        <v>12</v>
      </c>
      <c r="X3" s="70" t="s">
        <v>385</v>
      </c>
      <c r="Y3" s="70"/>
      <c r="Z3" s="70"/>
      <c r="AA3" s="100" t="s">
        <v>629</v>
      </c>
      <c r="AB3" s="100" t="s">
        <v>630</v>
      </c>
      <c r="AC3" s="70"/>
    </row>
    <row r="4" spans="1:29" ht="15.75">
      <c r="A4" s="76"/>
      <c r="B4" s="75" t="s">
        <v>650</v>
      </c>
      <c r="C4" s="75" t="s">
        <v>670</v>
      </c>
      <c r="D4" s="75" t="s">
        <v>389</v>
      </c>
      <c r="E4" s="75" t="s">
        <v>389</v>
      </c>
      <c r="F4" s="98" t="s">
        <v>544</v>
      </c>
      <c r="G4" s="75"/>
      <c r="H4" s="87">
        <v>8</v>
      </c>
      <c r="I4" s="75">
        <v>8</v>
      </c>
      <c r="J4" s="79"/>
      <c r="K4" s="79">
        <v>2</v>
      </c>
      <c r="L4" s="79">
        <v>2</v>
      </c>
      <c r="M4" s="79">
        <v>1</v>
      </c>
      <c r="N4" s="79">
        <v>1</v>
      </c>
      <c r="O4" s="79">
        <v>1</v>
      </c>
      <c r="P4" s="79">
        <v>1</v>
      </c>
      <c r="Q4" s="79"/>
      <c r="R4" s="79"/>
      <c r="S4" s="79"/>
      <c r="T4" s="79"/>
      <c r="U4" s="79"/>
      <c r="V4" s="79"/>
      <c r="W4" s="79"/>
      <c r="X4" s="70">
        <f t="shared" ref="X4:X7" si="0">SUM(J4:W4)-I4</f>
        <v>0</v>
      </c>
      <c r="Y4" s="70"/>
      <c r="Z4" s="70" t="s">
        <v>588</v>
      </c>
      <c r="AA4" s="70">
        <f t="shared" ref="AA4:AA7" si="1">IF(Z4="lease",I4,)</f>
        <v>8</v>
      </c>
      <c r="AB4" s="70">
        <f t="shared" ref="AB4:AB7" si="2">IF(Z4="buy",I4,)</f>
        <v>0</v>
      </c>
      <c r="AC4" s="70"/>
    </row>
    <row r="5" spans="1:29" ht="15.75">
      <c r="A5" s="76"/>
      <c r="B5" s="75" t="s">
        <v>648</v>
      </c>
      <c r="C5" s="75" t="s">
        <v>649</v>
      </c>
      <c r="D5" s="75" t="s">
        <v>389</v>
      </c>
      <c r="E5" s="75" t="s">
        <v>389</v>
      </c>
      <c r="F5" s="98" t="s">
        <v>544</v>
      </c>
      <c r="G5" s="75"/>
      <c r="H5" s="87">
        <v>12</v>
      </c>
      <c r="I5" s="75">
        <v>12</v>
      </c>
      <c r="J5" s="79"/>
      <c r="K5" s="79">
        <v>3</v>
      </c>
      <c r="L5" s="79">
        <v>3</v>
      </c>
      <c r="M5" s="79">
        <v>2</v>
      </c>
      <c r="N5" s="79">
        <v>2</v>
      </c>
      <c r="O5" s="79">
        <v>1</v>
      </c>
      <c r="P5" s="79">
        <v>1</v>
      </c>
      <c r="Q5" s="79"/>
      <c r="R5" s="79"/>
      <c r="S5" s="79"/>
      <c r="T5" s="79"/>
      <c r="U5" s="79"/>
      <c r="V5" s="79"/>
      <c r="W5" s="79"/>
      <c r="X5" s="70">
        <f t="shared" si="0"/>
        <v>0</v>
      </c>
      <c r="Y5" s="70"/>
      <c r="Z5" s="70" t="s">
        <v>588</v>
      </c>
      <c r="AA5" s="70">
        <f t="shared" si="1"/>
        <v>12</v>
      </c>
      <c r="AB5" s="70">
        <f t="shared" si="2"/>
        <v>0</v>
      </c>
      <c r="AC5" s="70"/>
    </row>
    <row r="6" spans="1:29" ht="15.75">
      <c r="A6" s="76"/>
      <c r="B6" s="75" t="s">
        <v>671</v>
      </c>
      <c r="C6" s="75" t="s">
        <v>651</v>
      </c>
      <c r="D6" s="75" t="s">
        <v>389</v>
      </c>
      <c r="E6" s="75" t="s">
        <v>389</v>
      </c>
      <c r="F6" s="98" t="s">
        <v>544</v>
      </c>
      <c r="G6" s="75"/>
      <c r="H6" s="87">
        <v>8</v>
      </c>
      <c r="I6" s="75">
        <v>8</v>
      </c>
      <c r="J6" s="79"/>
      <c r="K6" s="79">
        <v>2</v>
      </c>
      <c r="L6" s="79">
        <v>2</v>
      </c>
      <c r="M6" s="79">
        <v>1</v>
      </c>
      <c r="N6" s="79">
        <v>1</v>
      </c>
      <c r="O6" s="79">
        <v>1</v>
      </c>
      <c r="P6" s="79">
        <v>1</v>
      </c>
      <c r="Q6" s="79"/>
      <c r="R6" s="79"/>
      <c r="S6" s="79"/>
      <c r="T6" s="79"/>
      <c r="U6" s="79"/>
      <c r="V6" s="79"/>
      <c r="W6" s="79"/>
      <c r="X6" s="70">
        <f t="shared" si="0"/>
        <v>0</v>
      </c>
      <c r="Y6" s="70"/>
      <c r="Z6" s="70" t="s">
        <v>588</v>
      </c>
      <c r="AA6" s="70">
        <f t="shared" si="1"/>
        <v>8</v>
      </c>
      <c r="AB6" s="70">
        <f t="shared" si="2"/>
        <v>0</v>
      </c>
      <c r="AC6" s="70"/>
    </row>
    <row r="7" spans="1:29" ht="15.75">
      <c r="A7" s="76"/>
      <c r="B7" s="75" t="s">
        <v>672</v>
      </c>
      <c r="C7" s="75"/>
      <c r="D7" s="75"/>
      <c r="E7" s="75"/>
      <c r="F7" s="98"/>
      <c r="G7" s="75"/>
      <c r="H7" s="87"/>
      <c r="I7" s="75">
        <f>SUM(K7:P7)</f>
        <v>28</v>
      </c>
      <c r="J7" s="79"/>
      <c r="K7" s="79">
        <f>SUM(K4:K6)</f>
        <v>7</v>
      </c>
      <c r="L7" s="79">
        <f t="shared" ref="L7:P7" si="3">SUM(L4:L6)</f>
        <v>7</v>
      </c>
      <c r="M7" s="79">
        <f t="shared" si="3"/>
        <v>4</v>
      </c>
      <c r="N7" s="79">
        <f t="shared" si="3"/>
        <v>4</v>
      </c>
      <c r="O7" s="79">
        <f t="shared" si="3"/>
        <v>3</v>
      </c>
      <c r="P7" s="79">
        <f t="shared" si="3"/>
        <v>3</v>
      </c>
      <c r="Q7" s="79"/>
      <c r="R7" s="79"/>
      <c r="S7" s="79"/>
      <c r="T7" s="79"/>
      <c r="U7" s="79"/>
      <c r="V7" s="79"/>
      <c r="W7" s="79"/>
      <c r="X7" s="70">
        <f t="shared" si="0"/>
        <v>0</v>
      </c>
      <c r="Y7" s="70"/>
      <c r="Z7" s="70" t="s">
        <v>588</v>
      </c>
      <c r="AA7" s="70">
        <f t="shared" si="1"/>
        <v>28</v>
      </c>
      <c r="AB7" s="70">
        <f t="shared" si="2"/>
        <v>0</v>
      </c>
      <c r="AC7" s="70"/>
    </row>
    <row r="8" spans="1:29" ht="15.75">
      <c r="A8" s="76"/>
      <c r="B8" s="75"/>
      <c r="C8" s="75"/>
      <c r="D8" s="75"/>
      <c r="E8" s="77"/>
      <c r="F8" s="78"/>
      <c r="G8" s="77"/>
      <c r="H8" s="77"/>
      <c r="I8" s="75"/>
      <c r="J8" s="79"/>
      <c r="K8" s="79"/>
      <c r="L8" s="79"/>
      <c r="M8" s="79"/>
      <c r="N8" s="79"/>
      <c r="O8" s="79"/>
      <c r="P8" s="79"/>
      <c r="Q8" s="79"/>
      <c r="R8" s="79"/>
      <c r="S8" s="79"/>
      <c r="T8" s="79"/>
      <c r="U8" s="79"/>
      <c r="V8" s="79"/>
      <c r="W8" s="79"/>
      <c r="X8" s="70"/>
      <c r="Y8" s="70"/>
      <c r="Z8" s="70"/>
      <c r="AA8" s="70"/>
      <c r="AB8" s="70"/>
      <c r="AC8" s="70"/>
    </row>
    <row r="9" spans="1:29" ht="15.75">
      <c r="A9" s="80" t="s">
        <v>403</v>
      </c>
      <c r="B9" s="81" t="s">
        <v>404</v>
      </c>
      <c r="C9" s="75"/>
      <c r="D9" s="75"/>
      <c r="E9" s="77"/>
      <c r="F9" s="78"/>
      <c r="G9" s="77"/>
      <c r="H9" s="77"/>
      <c r="I9" s="75"/>
      <c r="J9" s="79"/>
      <c r="K9" s="79"/>
      <c r="L9" s="79"/>
      <c r="M9" s="79"/>
      <c r="N9" s="79"/>
      <c r="O9" s="79"/>
      <c r="P9" s="79"/>
      <c r="Q9" s="79"/>
      <c r="R9" s="79"/>
      <c r="S9" s="79"/>
      <c r="T9" s="79"/>
      <c r="U9" s="79"/>
      <c r="V9" s="79"/>
      <c r="W9" s="79"/>
      <c r="X9" s="70"/>
      <c r="Y9" s="70"/>
      <c r="Z9" s="70"/>
      <c r="AA9" s="70"/>
      <c r="AB9" s="70"/>
      <c r="AC9" s="70"/>
    </row>
    <row r="10" spans="1:29" ht="15.75">
      <c r="A10" s="71"/>
      <c r="B10" s="73" t="s">
        <v>405</v>
      </c>
      <c r="C10" s="71" t="s">
        <v>373</v>
      </c>
      <c r="D10" s="71" t="s">
        <v>374</v>
      </c>
      <c r="E10" s="71" t="s">
        <v>375</v>
      </c>
      <c r="F10" s="82" t="s">
        <v>694</v>
      </c>
      <c r="G10" s="71"/>
      <c r="H10" s="71"/>
      <c r="I10" s="71"/>
      <c r="J10" s="71"/>
      <c r="K10" s="71"/>
      <c r="L10" s="71"/>
      <c r="M10" s="71"/>
      <c r="N10" s="71"/>
      <c r="O10" s="71"/>
      <c r="P10" s="71"/>
      <c r="Q10" s="71"/>
      <c r="R10" s="71"/>
      <c r="S10" s="71"/>
      <c r="T10" s="71"/>
      <c r="U10" s="71"/>
      <c r="V10" s="71"/>
      <c r="W10" s="71"/>
      <c r="X10" s="70"/>
      <c r="Y10" s="70"/>
      <c r="Z10" s="70"/>
      <c r="AA10" s="70"/>
      <c r="AB10" s="70"/>
      <c r="AC10" s="70"/>
    </row>
    <row r="11" spans="1:29" ht="15.75">
      <c r="A11" s="71"/>
      <c r="B11" s="73"/>
      <c r="C11" s="71"/>
      <c r="D11" s="71"/>
      <c r="E11" s="71"/>
      <c r="F11" s="82"/>
      <c r="G11" s="71"/>
      <c r="H11" s="71"/>
      <c r="I11" s="71"/>
      <c r="J11" s="71"/>
      <c r="K11" s="71"/>
      <c r="L11" s="71"/>
      <c r="M11" s="71"/>
      <c r="N11" s="71"/>
      <c r="O11" s="71"/>
      <c r="P11" s="71"/>
      <c r="Q11" s="71"/>
      <c r="R11" s="71"/>
      <c r="S11" s="71"/>
      <c r="T11" s="71"/>
      <c r="U11" s="71"/>
      <c r="V11" s="71"/>
      <c r="W11" s="71"/>
      <c r="X11" s="70"/>
      <c r="Y11" s="70"/>
      <c r="Z11" s="70"/>
      <c r="AA11" s="70"/>
      <c r="AB11" s="70"/>
      <c r="AC11" s="70"/>
    </row>
    <row r="12" spans="1:29" ht="15.75">
      <c r="A12" s="76"/>
      <c r="B12" s="74" t="s">
        <v>406</v>
      </c>
      <c r="C12" s="75" t="s">
        <v>407</v>
      </c>
      <c r="D12" s="75" t="s">
        <v>408</v>
      </c>
      <c r="E12" s="75" t="s">
        <v>398</v>
      </c>
      <c r="F12" s="83" t="s">
        <v>673</v>
      </c>
      <c r="G12" s="75">
        <v>13</v>
      </c>
      <c r="H12" s="75">
        <v>14</v>
      </c>
      <c r="I12" s="75">
        <f>H12-G12</f>
        <v>1</v>
      </c>
      <c r="J12" s="79"/>
      <c r="K12" s="79"/>
      <c r="L12" s="79"/>
      <c r="M12" s="79"/>
      <c r="N12" s="79"/>
      <c r="O12" s="79"/>
      <c r="P12" s="79"/>
      <c r="Q12" s="79"/>
      <c r="R12" s="79">
        <v>1</v>
      </c>
      <c r="S12" s="79"/>
      <c r="T12" s="79"/>
      <c r="U12" s="79"/>
      <c r="V12" s="79"/>
      <c r="W12" s="79"/>
      <c r="X12" s="70">
        <f t="shared" ref="X12:X48" si="4">SUM(J12:W12)-I12</f>
        <v>0</v>
      </c>
      <c r="Y12" s="70"/>
      <c r="Z12" s="70"/>
      <c r="AA12" s="70">
        <f>IF(Z12="lease",I12,)</f>
        <v>0</v>
      </c>
      <c r="AB12" s="70">
        <f>IF(Z12="buy",I12,)</f>
        <v>0</v>
      </c>
      <c r="AC12" s="70"/>
    </row>
    <row r="13" spans="1:29" ht="15.75">
      <c r="A13" s="76"/>
      <c r="B13" s="74" t="s">
        <v>410</v>
      </c>
      <c r="C13" s="75" t="s">
        <v>411</v>
      </c>
      <c r="D13" s="75" t="s">
        <v>408</v>
      </c>
      <c r="E13" s="75" t="s">
        <v>398</v>
      </c>
      <c r="F13" s="83" t="s">
        <v>409</v>
      </c>
      <c r="G13" s="75">
        <v>14</v>
      </c>
      <c r="H13" s="75">
        <v>14</v>
      </c>
      <c r="I13" s="75">
        <f>IF(H13-G13&gt;0,H13-G13,IF(H13-G13=0,0,"N/A"))</f>
        <v>0</v>
      </c>
      <c r="J13" s="79"/>
      <c r="K13" s="79"/>
      <c r="L13" s="79"/>
      <c r="M13" s="79"/>
      <c r="N13" s="79"/>
      <c r="O13" s="79"/>
      <c r="P13" s="79"/>
      <c r="Q13" s="79"/>
      <c r="R13" s="79"/>
      <c r="S13" s="79"/>
      <c r="T13" s="79"/>
      <c r="U13" s="79"/>
      <c r="V13" s="79"/>
      <c r="W13" s="79"/>
      <c r="X13" s="70">
        <f t="shared" si="4"/>
        <v>0</v>
      </c>
      <c r="Y13" s="70"/>
      <c r="Z13" s="70"/>
      <c r="AA13" s="70">
        <f>IF(Z13="lease",I13,)</f>
        <v>0</v>
      </c>
      <c r="AB13" s="70">
        <f>IF(Z13="buy",I13,)</f>
        <v>0</v>
      </c>
      <c r="AC13" s="70"/>
    </row>
    <row r="14" spans="1:29" ht="15.75">
      <c r="A14" s="76"/>
      <c r="B14" s="74" t="s">
        <v>413</v>
      </c>
      <c r="C14" s="75" t="s">
        <v>414</v>
      </c>
      <c r="D14" s="75" t="s">
        <v>408</v>
      </c>
      <c r="E14" s="75" t="s">
        <v>398</v>
      </c>
      <c r="F14" s="83" t="s">
        <v>409</v>
      </c>
      <c r="G14" s="75">
        <v>13</v>
      </c>
      <c r="H14" s="75">
        <v>13</v>
      </c>
      <c r="I14" s="75">
        <f>IF(H14-G14&gt;0,H14-G14,IF(H14-G14=0,0,"N/A"))</f>
        <v>0</v>
      </c>
      <c r="J14" s="79"/>
      <c r="K14" s="79"/>
      <c r="L14" s="79"/>
      <c r="M14" s="79"/>
      <c r="N14" s="79"/>
      <c r="O14" s="79"/>
      <c r="P14" s="79"/>
      <c r="Q14" s="79"/>
      <c r="R14" s="79"/>
      <c r="S14" s="79"/>
      <c r="T14" s="79"/>
      <c r="U14" s="79"/>
      <c r="V14" s="79"/>
      <c r="W14" s="79"/>
      <c r="X14" s="70">
        <f t="shared" si="4"/>
        <v>0</v>
      </c>
      <c r="Y14" s="70"/>
      <c r="Z14" s="70"/>
      <c r="AA14" s="70">
        <f t="shared" ref="AA14:AA48" si="5">IF(Z14="lease",I14,)</f>
        <v>0</v>
      </c>
      <c r="AB14" s="70">
        <f t="shared" ref="AB14:AB48" si="6">IF(Z14="buy",I14,)</f>
        <v>0</v>
      </c>
      <c r="AC14" s="70"/>
    </row>
    <row r="15" spans="1:29" ht="15.75">
      <c r="A15" s="76"/>
      <c r="B15" s="74" t="s">
        <v>418</v>
      </c>
      <c r="C15" s="75" t="s">
        <v>419</v>
      </c>
      <c r="D15" s="75" t="s">
        <v>408</v>
      </c>
      <c r="E15" s="75" t="s">
        <v>398</v>
      </c>
      <c r="F15" s="83" t="s">
        <v>409</v>
      </c>
      <c r="G15" s="75">
        <v>19</v>
      </c>
      <c r="H15" s="75">
        <v>19</v>
      </c>
      <c r="I15" s="75">
        <f t="shared" ref="I15:I48" si="7">H15-G15</f>
        <v>0</v>
      </c>
      <c r="J15" s="79"/>
      <c r="K15" s="79"/>
      <c r="L15" s="79"/>
      <c r="M15" s="79"/>
      <c r="N15" s="79"/>
      <c r="O15" s="79"/>
      <c r="P15" s="79"/>
      <c r="Q15" s="79"/>
      <c r="R15" s="79"/>
      <c r="S15" s="79"/>
      <c r="T15" s="79"/>
      <c r="U15" s="79"/>
      <c r="V15" s="79"/>
      <c r="W15" s="79"/>
      <c r="X15" s="70">
        <f t="shared" si="4"/>
        <v>0</v>
      </c>
      <c r="Y15" s="70"/>
      <c r="Z15" s="70"/>
      <c r="AA15" s="70">
        <f t="shared" si="5"/>
        <v>0</v>
      </c>
      <c r="AB15" s="70">
        <f t="shared" si="6"/>
        <v>0</v>
      </c>
      <c r="AC15" s="70"/>
    </row>
    <row r="16" spans="1:29" ht="15.75">
      <c r="A16" s="111"/>
      <c r="B16" s="112" t="s">
        <v>674</v>
      </c>
      <c r="C16" s="113" t="s">
        <v>675</v>
      </c>
      <c r="D16" s="113" t="s">
        <v>408</v>
      </c>
      <c r="E16" s="113" t="s">
        <v>398</v>
      </c>
      <c r="F16" s="114" t="s">
        <v>676</v>
      </c>
      <c r="G16" s="113"/>
      <c r="H16" s="113"/>
      <c r="I16" s="113"/>
      <c r="J16" s="115"/>
      <c r="K16" s="115"/>
      <c r="L16" s="115"/>
      <c r="M16" s="115"/>
      <c r="N16" s="115"/>
      <c r="O16" s="115"/>
      <c r="P16" s="115"/>
      <c r="Q16" s="115"/>
      <c r="R16" s="115"/>
      <c r="S16" s="115"/>
      <c r="T16" s="115"/>
      <c r="U16" s="115"/>
      <c r="V16" s="115"/>
      <c r="W16" s="115"/>
      <c r="X16" s="116">
        <f t="shared" ref="X16:X20" si="8">SUM(J16:W16)-I16</f>
        <v>0</v>
      </c>
      <c r="Y16" s="116"/>
      <c r="Z16" s="116"/>
      <c r="AA16" s="116">
        <f t="shared" si="5"/>
        <v>0</v>
      </c>
      <c r="AB16" s="116">
        <f t="shared" si="6"/>
        <v>0</v>
      </c>
      <c r="AC16" s="116"/>
    </row>
    <row r="17" spans="1:29" ht="15.75">
      <c r="A17" s="111"/>
      <c r="B17" s="112" t="s">
        <v>677</v>
      </c>
      <c r="C17" s="113"/>
      <c r="D17" s="113"/>
      <c r="E17" s="113"/>
      <c r="F17" s="114" t="s">
        <v>712</v>
      </c>
      <c r="G17" s="113">
        <v>12</v>
      </c>
      <c r="H17" s="113">
        <v>14</v>
      </c>
      <c r="I17" s="113">
        <f t="shared" ref="I17:I20" si="9">H17-G17</f>
        <v>2</v>
      </c>
      <c r="J17" s="115"/>
      <c r="K17" s="115"/>
      <c r="L17" s="115">
        <f>I17</f>
        <v>2</v>
      </c>
      <c r="M17" s="115"/>
      <c r="N17" s="115"/>
      <c r="O17" s="115"/>
      <c r="P17" s="115"/>
      <c r="Q17" s="115"/>
      <c r="R17" s="115"/>
      <c r="S17" s="115"/>
      <c r="T17" s="115"/>
      <c r="U17" s="115"/>
      <c r="V17" s="115"/>
      <c r="W17" s="115"/>
      <c r="X17" s="116">
        <f t="shared" si="8"/>
        <v>0</v>
      </c>
      <c r="Y17" s="117" t="s">
        <v>594</v>
      </c>
      <c r="Z17" s="116"/>
      <c r="AA17" s="116">
        <f t="shared" si="5"/>
        <v>0</v>
      </c>
      <c r="AB17" s="116">
        <f t="shared" si="6"/>
        <v>0</v>
      </c>
      <c r="AC17" s="116"/>
    </row>
    <row r="18" spans="1:29" ht="15.75">
      <c r="A18" s="111"/>
      <c r="B18" s="112" t="s">
        <v>678</v>
      </c>
      <c r="C18" s="113"/>
      <c r="D18" s="113"/>
      <c r="E18" s="113"/>
      <c r="F18" s="131" t="s">
        <v>713</v>
      </c>
      <c r="G18" s="113">
        <v>18</v>
      </c>
      <c r="H18" s="113">
        <v>20</v>
      </c>
      <c r="I18" s="113">
        <f t="shared" si="9"/>
        <v>2</v>
      </c>
      <c r="J18" s="115"/>
      <c r="K18" s="115"/>
      <c r="L18" s="115"/>
      <c r="M18" s="115">
        <v>1</v>
      </c>
      <c r="N18" s="115"/>
      <c r="O18" s="115">
        <v>1</v>
      </c>
      <c r="P18" s="115"/>
      <c r="Q18" s="115"/>
      <c r="R18" s="115"/>
      <c r="S18" s="115"/>
      <c r="T18" s="115"/>
      <c r="U18" s="115"/>
      <c r="V18" s="115"/>
      <c r="W18" s="115"/>
      <c r="X18" s="116">
        <f t="shared" si="8"/>
        <v>0</v>
      </c>
      <c r="Y18" s="117" t="s">
        <v>594</v>
      </c>
      <c r="Z18" s="116"/>
      <c r="AA18" s="116">
        <f t="shared" si="5"/>
        <v>0</v>
      </c>
      <c r="AB18" s="116">
        <f t="shared" si="6"/>
        <v>0</v>
      </c>
      <c r="AC18" s="116"/>
    </row>
    <row r="19" spans="1:29" ht="15.75">
      <c r="A19" s="111"/>
      <c r="B19" s="112" t="s">
        <v>679</v>
      </c>
      <c r="C19" s="113"/>
      <c r="D19" s="113"/>
      <c r="E19" s="113"/>
      <c r="F19" s="131" t="s">
        <v>714</v>
      </c>
      <c r="G19" s="113">
        <v>12</v>
      </c>
      <c r="H19" s="113">
        <v>12</v>
      </c>
      <c r="I19" s="113">
        <f t="shared" si="9"/>
        <v>0</v>
      </c>
      <c r="J19" s="115"/>
      <c r="K19" s="115"/>
      <c r="L19" s="115"/>
      <c r="M19" s="115"/>
      <c r="N19" s="115"/>
      <c r="O19" s="115"/>
      <c r="P19" s="115"/>
      <c r="Q19" s="115"/>
      <c r="R19" s="115"/>
      <c r="S19" s="115"/>
      <c r="T19" s="115"/>
      <c r="U19" s="115"/>
      <c r="V19" s="115"/>
      <c r="W19" s="115"/>
      <c r="X19" s="116">
        <f t="shared" si="8"/>
        <v>0</v>
      </c>
      <c r="Y19" s="116"/>
      <c r="Z19" s="116"/>
      <c r="AA19" s="116">
        <f t="shared" si="5"/>
        <v>0</v>
      </c>
      <c r="AB19" s="116">
        <f t="shared" si="6"/>
        <v>0</v>
      </c>
      <c r="AC19" s="116"/>
    </row>
    <row r="20" spans="1:29" ht="15.75">
      <c r="A20" s="111"/>
      <c r="B20" s="112" t="s">
        <v>680</v>
      </c>
      <c r="C20" s="113"/>
      <c r="D20" s="113"/>
      <c r="E20" s="113"/>
      <c r="F20" s="131" t="s">
        <v>683</v>
      </c>
      <c r="G20" s="113">
        <v>13</v>
      </c>
      <c r="H20" s="113">
        <v>14</v>
      </c>
      <c r="I20" s="113">
        <f t="shared" si="9"/>
        <v>1</v>
      </c>
      <c r="J20" s="115"/>
      <c r="K20" s="115"/>
      <c r="L20" s="115"/>
      <c r="M20" s="115"/>
      <c r="N20" s="115"/>
      <c r="O20" s="115"/>
      <c r="P20" s="115"/>
      <c r="Q20" s="115"/>
      <c r="R20" s="115"/>
      <c r="S20" s="115"/>
      <c r="T20" s="115">
        <v>1</v>
      </c>
      <c r="U20" s="115"/>
      <c r="V20" s="115"/>
      <c r="W20" s="115"/>
      <c r="X20" s="116">
        <f t="shared" si="8"/>
        <v>0</v>
      </c>
      <c r="Y20" s="117" t="s">
        <v>594</v>
      </c>
      <c r="Z20" s="116"/>
      <c r="AA20" s="116">
        <f t="shared" si="5"/>
        <v>0</v>
      </c>
      <c r="AB20" s="116">
        <f t="shared" si="6"/>
        <v>0</v>
      </c>
      <c r="AC20" s="116"/>
    </row>
    <row r="21" spans="1:29" ht="15.75">
      <c r="A21" s="76"/>
      <c r="B21" s="74" t="s">
        <v>527</v>
      </c>
      <c r="C21" s="75" t="s">
        <v>528</v>
      </c>
      <c r="D21" s="75" t="s">
        <v>529</v>
      </c>
      <c r="E21" s="77" t="s">
        <v>398</v>
      </c>
      <c r="F21" s="85" t="s">
        <v>416</v>
      </c>
      <c r="G21" s="77">
        <v>18</v>
      </c>
      <c r="H21" s="77">
        <v>18</v>
      </c>
      <c r="I21" s="75">
        <f t="shared" si="7"/>
        <v>0</v>
      </c>
      <c r="J21" s="79"/>
      <c r="K21" s="79"/>
      <c r="L21" s="79"/>
      <c r="M21" s="79"/>
      <c r="N21" s="79"/>
      <c r="O21" s="79"/>
      <c r="P21" s="79"/>
      <c r="Q21" s="79"/>
      <c r="R21" s="79"/>
      <c r="S21" s="79"/>
      <c r="T21" s="79"/>
      <c r="U21" s="79"/>
      <c r="V21" s="79"/>
      <c r="W21" s="79"/>
      <c r="X21" s="70">
        <f t="shared" si="4"/>
        <v>0</v>
      </c>
      <c r="Y21" s="70"/>
      <c r="Z21" s="70"/>
      <c r="AA21" s="70">
        <f t="shared" si="5"/>
        <v>0</v>
      </c>
      <c r="AB21" s="70">
        <f t="shared" si="6"/>
        <v>0</v>
      </c>
      <c r="AC21" s="70"/>
    </row>
    <row r="22" spans="1:29" ht="15.75">
      <c r="A22" s="76"/>
      <c r="B22" s="75" t="s">
        <v>391</v>
      </c>
      <c r="C22" s="75" t="s">
        <v>394</v>
      </c>
      <c r="D22" s="75" t="s">
        <v>389</v>
      </c>
      <c r="E22" s="77" t="s">
        <v>389</v>
      </c>
      <c r="F22" s="84" t="s">
        <v>545</v>
      </c>
      <c r="G22" s="77">
        <v>10</v>
      </c>
      <c r="H22" s="77">
        <v>10</v>
      </c>
      <c r="I22" s="75">
        <f t="shared" si="7"/>
        <v>0</v>
      </c>
      <c r="J22" s="79"/>
      <c r="K22" s="79"/>
      <c r="L22" s="79"/>
      <c r="M22" s="79"/>
      <c r="N22" s="79"/>
      <c r="O22" s="79"/>
      <c r="P22" s="79"/>
      <c r="Q22" s="79"/>
      <c r="R22" s="79"/>
      <c r="S22" s="79"/>
      <c r="T22" s="79"/>
      <c r="U22" s="79"/>
      <c r="V22" s="79"/>
      <c r="W22" s="79"/>
      <c r="X22" s="70">
        <f t="shared" si="4"/>
        <v>0</v>
      </c>
      <c r="Y22" s="70"/>
      <c r="Z22" s="70"/>
      <c r="AA22" s="70">
        <f t="shared" si="5"/>
        <v>0</v>
      </c>
      <c r="AB22" s="70">
        <f t="shared" si="6"/>
        <v>0</v>
      </c>
      <c r="AC22" s="70"/>
    </row>
    <row r="23" spans="1:29" ht="15.75">
      <c r="A23" s="76"/>
      <c r="B23" s="75" t="s">
        <v>395</v>
      </c>
      <c r="C23" s="75" t="s">
        <v>396</v>
      </c>
      <c r="D23" s="75" t="s">
        <v>389</v>
      </c>
      <c r="E23" s="77" t="s">
        <v>389</v>
      </c>
      <c r="F23" s="83" t="s">
        <v>416</v>
      </c>
      <c r="G23" s="75">
        <v>10</v>
      </c>
      <c r="H23" s="87">
        <v>10</v>
      </c>
      <c r="I23" s="75">
        <f t="shared" si="7"/>
        <v>0</v>
      </c>
      <c r="J23" s="79"/>
      <c r="K23" s="79"/>
      <c r="L23" s="79"/>
      <c r="M23" s="79"/>
      <c r="N23" s="79"/>
      <c r="O23" s="79"/>
      <c r="P23" s="79"/>
      <c r="Q23" s="79"/>
      <c r="R23" s="79"/>
      <c r="S23" s="79"/>
      <c r="T23" s="79"/>
      <c r="U23" s="79"/>
      <c r="V23" s="79"/>
      <c r="W23" s="79"/>
      <c r="X23" s="70">
        <f t="shared" si="4"/>
        <v>0</v>
      </c>
      <c r="Y23" s="70"/>
      <c r="Z23" s="70"/>
      <c r="AA23" s="70">
        <f t="shared" si="5"/>
        <v>0</v>
      </c>
      <c r="AB23" s="70">
        <f t="shared" si="6"/>
        <v>0</v>
      </c>
      <c r="AC23" s="70"/>
    </row>
    <row r="24" spans="1:29" ht="15.75">
      <c r="A24" s="76"/>
      <c r="B24" s="75" t="s">
        <v>397</v>
      </c>
      <c r="C24" s="75" t="s">
        <v>396</v>
      </c>
      <c r="D24" s="75" t="s">
        <v>389</v>
      </c>
      <c r="E24" s="77" t="s">
        <v>389</v>
      </c>
      <c r="F24" s="88" t="s">
        <v>416</v>
      </c>
      <c r="G24" s="77">
        <v>16</v>
      </c>
      <c r="H24" s="77">
        <v>16</v>
      </c>
      <c r="I24" s="75">
        <f t="shared" si="7"/>
        <v>0</v>
      </c>
      <c r="J24" s="79"/>
      <c r="K24" s="79"/>
      <c r="L24" s="79"/>
      <c r="M24" s="79"/>
      <c r="N24" s="79"/>
      <c r="O24" s="79"/>
      <c r="P24" s="79"/>
      <c r="Q24" s="79"/>
      <c r="R24" s="79"/>
      <c r="S24" s="79"/>
      <c r="T24" s="79"/>
      <c r="U24" s="79"/>
      <c r="V24" s="79"/>
      <c r="W24" s="79"/>
      <c r="X24" s="70">
        <f t="shared" si="4"/>
        <v>0</v>
      </c>
      <c r="Y24" s="70"/>
      <c r="Z24" s="70"/>
      <c r="AA24" s="70">
        <f t="shared" si="5"/>
        <v>0</v>
      </c>
      <c r="AB24" s="70">
        <f t="shared" si="6"/>
        <v>0</v>
      </c>
      <c r="AC24" s="70"/>
    </row>
    <row r="25" spans="1:29" ht="15.75">
      <c r="A25" s="76"/>
      <c r="B25" s="74" t="s">
        <v>420</v>
      </c>
      <c r="C25" s="75" t="s">
        <v>388</v>
      </c>
      <c r="D25" s="75" t="s">
        <v>389</v>
      </c>
      <c r="E25" s="75" t="s">
        <v>389</v>
      </c>
      <c r="F25" s="83" t="s">
        <v>416</v>
      </c>
      <c r="G25" s="75">
        <v>20</v>
      </c>
      <c r="H25" s="75">
        <v>21</v>
      </c>
      <c r="I25" s="75">
        <f t="shared" si="7"/>
        <v>1</v>
      </c>
      <c r="J25" s="79"/>
      <c r="K25" s="79"/>
      <c r="L25" s="79"/>
      <c r="M25" s="79"/>
      <c r="N25" s="79"/>
      <c r="O25" s="79"/>
      <c r="P25" s="79"/>
      <c r="Q25" s="79"/>
      <c r="R25" s="79"/>
      <c r="S25" s="79"/>
      <c r="T25" s="79">
        <v>1</v>
      </c>
      <c r="U25" s="79"/>
      <c r="V25" s="79"/>
      <c r="W25" s="79"/>
      <c r="X25" s="70">
        <f t="shared" si="4"/>
        <v>0</v>
      </c>
      <c r="Y25" s="70"/>
      <c r="Z25" s="70"/>
      <c r="AA25" s="70">
        <f t="shared" si="5"/>
        <v>0</v>
      </c>
      <c r="AB25" s="70">
        <f t="shared" si="6"/>
        <v>0</v>
      </c>
      <c r="AC25" s="70"/>
    </row>
    <row r="26" spans="1:29" ht="15.75">
      <c r="A26" s="76"/>
      <c r="B26" s="74" t="s">
        <v>421</v>
      </c>
      <c r="C26" s="75" t="s">
        <v>388</v>
      </c>
      <c r="D26" s="75" t="s">
        <v>389</v>
      </c>
      <c r="E26" s="75" t="s">
        <v>389</v>
      </c>
      <c r="F26" s="83" t="s">
        <v>416</v>
      </c>
      <c r="G26" s="75">
        <v>16</v>
      </c>
      <c r="H26" s="75">
        <v>16</v>
      </c>
      <c r="I26" s="75">
        <f t="shared" si="7"/>
        <v>0</v>
      </c>
      <c r="J26" s="79"/>
      <c r="K26" s="79"/>
      <c r="L26" s="79"/>
      <c r="M26" s="79"/>
      <c r="N26" s="79"/>
      <c r="O26" s="79"/>
      <c r="P26" s="79"/>
      <c r="Q26" s="79"/>
      <c r="R26" s="79"/>
      <c r="S26" s="79"/>
      <c r="T26" s="79"/>
      <c r="U26" s="79"/>
      <c r="V26" s="79"/>
      <c r="W26" s="79"/>
      <c r="X26" s="70">
        <f t="shared" si="4"/>
        <v>0</v>
      </c>
      <c r="Y26" s="70"/>
      <c r="Z26" s="70"/>
      <c r="AA26" s="70">
        <f t="shared" si="5"/>
        <v>0</v>
      </c>
      <c r="AB26" s="70">
        <f t="shared" si="6"/>
        <v>0</v>
      </c>
      <c r="AC26" s="70"/>
    </row>
    <row r="27" spans="1:29" ht="15.75">
      <c r="A27" s="76"/>
      <c r="B27" s="74" t="s">
        <v>422</v>
      </c>
      <c r="C27" s="75" t="s">
        <v>388</v>
      </c>
      <c r="D27" s="75" t="s">
        <v>389</v>
      </c>
      <c r="E27" s="75" t="s">
        <v>389</v>
      </c>
      <c r="F27" s="83" t="s">
        <v>416</v>
      </c>
      <c r="G27" s="75">
        <v>26</v>
      </c>
      <c r="H27" s="75">
        <v>26</v>
      </c>
      <c r="I27" s="75">
        <f t="shared" si="7"/>
        <v>0</v>
      </c>
      <c r="J27" s="79"/>
      <c r="K27" s="79"/>
      <c r="L27" s="79"/>
      <c r="M27" s="79"/>
      <c r="N27" s="79"/>
      <c r="O27" s="79"/>
      <c r="P27" s="79"/>
      <c r="Q27" s="79"/>
      <c r="R27" s="79"/>
      <c r="S27" s="79"/>
      <c r="T27" s="79"/>
      <c r="U27" s="79"/>
      <c r="V27" s="79"/>
      <c r="W27" s="79"/>
      <c r="X27" s="70">
        <f t="shared" si="4"/>
        <v>0</v>
      </c>
      <c r="Y27" s="70"/>
      <c r="Z27" s="70"/>
      <c r="AA27" s="70">
        <f t="shared" si="5"/>
        <v>0</v>
      </c>
      <c r="AB27" s="70">
        <f t="shared" si="6"/>
        <v>0</v>
      </c>
      <c r="AC27" s="70"/>
    </row>
    <row r="28" spans="1:29" ht="15.75">
      <c r="A28" s="76"/>
      <c r="B28" s="77" t="s">
        <v>488</v>
      </c>
      <c r="C28" s="75" t="s">
        <v>388</v>
      </c>
      <c r="D28" s="75" t="s">
        <v>389</v>
      </c>
      <c r="E28" s="77" t="s">
        <v>389</v>
      </c>
      <c r="F28" s="88" t="s">
        <v>416</v>
      </c>
      <c r="G28" s="75">
        <v>22</v>
      </c>
      <c r="H28" s="75">
        <v>22</v>
      </c>
      <c r="I28" s="75">
        <f t="shared" si="7"/>
        <v>0</v>
      </c>
      <c r="J28" s="79"/>
      <c r="K28" s="79"/>
      <c r="L28" s="79"/>
      <c r="M28" s="79"/>
      <c r="N28" s="79"/>
      <c r="O28" s="79"/>
      <c r="P28" s="79"/>
      <c r="Q28" s="79"/>
      <c r="R28" s="79"/>
      <c r="S28" s="79"/>
      <c r="T28" s="79"/>
      <c r="U28" s="79"/>
      <c r="V28" s="79"/>
      <c r="W28" s="79"/>
      <c r="X28" s="70">
        <f t="shared" si="4"/>
        <v>0</v>
      </c>
      <c r="Y28" s="70"/>
      <c r="Z28" s="70"/>
      <c r="AA28" s="70">
        <f t="shared" si="5"/>
        <v>0</v>
      </c>
      <c r="AB28" s="70">
        <f t="shared" si="6"/>
        <v>0</v>
      </c>
      <c r="AC28" s="70"/>
    </row>
    <row r="29" spans="1:29" ht="15.75">
      <c r="A29" s="76"/>
      <c r="B29" s="77" t="s">
        <v>489</v>
      </c>
      <c r="C29" s="75" t="s">
        <v>392</v>
      </c>
      <c r="D29" s="75" t="s">
        <v>389</v>
      </c>
      <c r="E29" s="77" t="s">
        <v>389</v>
      </c>
      <c r="F29" s="88" t="s">
        <v>681</v>
      </c>
      <c r="G29" s="75">
        <v>17</v>
      </c>
      <c r="H29" s="75">
        <v>18</v>
      </c>
      <c r="I29" s="75">
        <f t="shared" si="7"/>
        <v>1</v>
      </c>
      <c r="J29" s="79"/>
      <c r="K29" s="79"/>
      <c r="L29" s="79"/>
      <c r="M29" s="79"/>
      <c r="N29" s="79"/>
      <c r="O29" s="79"/>
      <c r="P29" s="79"/>
      <c r="Q29" s="79"/>
      <c r="R29" s="79"/>
      <c r="S29" s="79"/>
      <c r="T29" s="79"/>
      <c r="U29" s="79">
        <v>1</v>
      </c>
      <c r="V29" s="79"/>
      <c r="W29" s="79"/>
      <c r="X29" s="70">
        <f t="shared" si="4"/>
        <v>0</v>
      </c>
      <c r="Y29" s="70"/>
      <c r="Z29" s="70"/>
      <c r="AA29" s="70">
        <f t="shared" si="5"/>
        <v>0</v>
      </c>
      <c r="AB29" s="70">
        <f t="shared" si="6"/>
        <v>0</v>
      </c>
      <c r="AC29" s="70"/>
    </row>
    <row r="30" spans="1:29" ht="15.75">
      <c r="A30" s="76"/>
      <c r="B30" s="75" t="s">
        <v>393</v>
      </c>
      <c r="C30" s="75" t="s">
        <v>394</v>
      </c>
      <c r="D30" s="75" t="s">
        <v>389</v>
      </c>
      <c r="E30" s="77" t="s">
        <v>389</v>
      </c>
      <c r="F30" s="85" t="s">
        <v>682</v>
      </c>
      <c r="G30" s="77">
        <v>7</v>
      </c>
      <c r="H30" s="86">
        <v>7</v>
      </c>
      <c r="I30" s="75">
        <f>H30-G30</f>
        <v>0</v>
      </c>
      <c r="J30" s="79"/>
      <c r="K30" s="79"/>
      <c r="L30" s="79"/>
      <c r="M30" s="79"/>
      <c r="N30" s="79"/>
      <c r="O30" s="79"/>
      <c r="P30" s="79"/>
      <c r="Q30" s="79"/>
      <c r="R30" s="79"/>
      <c r="S30" s="79"/>
      <c r="T30" s="79"/>
      <c r="U30" s="79"/>
      <c r="V30" s="79"/>
      <c r="W30" s="79"/>
      <c r="X30" s="70">
        <f>SUM(J30:W30)-I30</f>
        <v>0</v>
      </c>
      <c r="Y30" s="70"/>
      <c r="Z30" s="70"/>
      <c r="AA30" s="70">
        <f t="shared" si="5"/>
        <v>0</v>
      </c>
      <c r="AB30" s="70">
        <f t="shared" si="6"/>
        <v>0</v>
      </c>
      <c r="AC30" s="70"/>
    </row>
    <row r="31" spans="1:29" ht="15.75">
      <c r="A31" s="76"/>
      <c r="B31" s="75" t="s">
        <v>661</v>
      </c>
      <c r="C31" s="75" t="s">
        <v>662</v>
      </c>
      <c r="D31" s="75" t="s">
        <v>389</v>
      </c>
      <c r="E31" s="77" t="s">
        <v>389</v>
      </c>
      <c r="F31" s="106" t="s">
        <v>416</v>
      </c>
      <c r="G31" s="77">
        <v>9</v>
      </c>
      <c r="H31" s="86">
        <v>9</v>
      </c>
      <c r="I31" s="75">
        <f>H31-G31</f>
        <v>0</v>
      </c>
      <c r="J31" s="79"/>
      <c r="K31" s="79"/>
      <c r="L31" s="79"/>
      <c r="M31" s="79"/>
      <c r="N31" s="79"/>
      <c r="O31" s="79"/>
      <c r="P31" s="79"/>
      <c r="Q31" s="79"/>
      <c r="R31" s="79"/>
      <c r="S31" s="79"/>
      <c r="T31" s="79"/>
      <c r="U31" s="79"/>
      <c r="V31" s="79"/>
      <c r="W31" s="79"/>
      <c r="X31" s="70">
        <f>SUM(J31:W31)-I31</f>
        <v>0</v>
      </c>
      <c r="Y31" s="70"/>
      <c r="Z31" s="70"/>
      <c r="AA31" s="70">
        <f t="shared" si="5"/>
        <v>0</v>
      </c>
      <c r="AB31" s="70">
        <f t="shared" si="6"/>
        <v>0</v>
      </c>
      <c r="AC31" s="70"/>
    </row>
    <row r="32" spans="1:29" ht="15.75">
      <c r="A32" s="76"/>
      <c r="B32" s="75" t="s">
        <v>595</v>
      </c>
      <c r="C32" s="75" t="s">
        <v>390</v>
      </c>
      <c r="D32" s="75" t="s">
        <v>389</v>
      </c>
      <c r="E32" s="75" t="s">
        <v>389</v>
      </c>
      <c r="F32" s="98" t="s">
        <v>415</v>
      </c>
      <c r="G32" s="75">
        <v>8</v>
      </c>
      <c r="H32" s="87">
        <v>9</v>
      </c>
      <c r="I32" s="75">
        <f t="shared" si="7"/>
        <v>1</v>
      </c>
      <c r="J32" s="79"/>
      <c r="K32" s="79"/>
      <c r="L32" s="79"/>
      <c r="M32" s="79"/>
      <c r="N32" s="79"/>
      <c r="O32" s="79"/>
      <c r="P32" s="79"/>
      <c r="Q32" s="79"/>
      <c r="R32" s="79"/>
      <c r="S32" s="79">
        <v>1</v>
      </c>
      <c r="T32" s="79"/>
      <c r="U32" s="79"/>
      <c r="V32" s="79"/>
      <c r="W32" s="79"/>
      <c r="X32" s="70">
        <f t="shared" si="4"/>
        <v>0</v>
      </c>
      <c r="Y32" s="70"/>
      <c r="Z32" s="70"/>
      <c r="AA32" s="70">
        <f t="shared" si="5"/>
        <v>0</v>
      </c>
      <c r="AB32" s="70">
        <f t="shared" si="6"/>
        <v>0</v>
      </c>
      <c r="AC32" s="70"/>
    </row>
    <row r="33" spans="1:29" ht="15.75">
      <c r="A33" s="76"/>
      <c r="B33" s="75" t="s">
        <v>596</v>
      </c>
      <c r="C33" s="75" t="s">
        <v>424</v>
      </c>
      <c r="D33" s="75" t="s">
        <v>389</v>
      </c>
      <c r="E33" s="75" t="s">
        <v>389</v>
      </c>
      <c r="F33" s="98" t="s">
        <v>544</v>
      </c>
      <c r="G33" s="75">
        <v>0</v>
      </c>
      <c r="H33" s="87">
        <v>0</v>
      </c>
      <c r="I33" s="75">
        <f t="shared" si="7"/>
        <v>0</v>
      </c>
      <c r="J33" s="79"/>
      <c r="K33" s="79"/>
      <c r="L33" s="79"/>
      <c r="M33" s="79"/>
      <c r="N33" s="79"/>
      <c r="O33" s="79"/>
      <c r="P33" s="79"/>
      <c r="Q33" s="79"/>
      <c r="R33" s="79"/>
      <c r="S33" s="79"/>
      <c r="T33" s="79"/>
      <c r="U33" s="79"/>
      <c r="V33" s="79"/>
      <c r="W33" s="79"/>
      <c r="X33" s="70">
        <f t="shared" si="4"/>
        <v>0</v>
      </c>
      <c r="Y33" s="70" t="s">
        <v>594</v>
      </c>
      <c r="Z33" s="70"/>
      <c r="AA33" s="70">
        <f t="shared" si="5"/>
        <v>0</v>
      </c>
      <c r="AB33" s="70">
        <f t="shared" si="6"/>
        <v>0</v>
      </c>
      <c r="AC33" s="70"/>
    </row>
    <row r="34" spans="1:29" ht="15.75">
      <c r="A34" s="76"/>
      <c r="B34" s="75" t="s">
        <v>423</v>
      </c>
      <c r="C34" s="75" t="s">
        <v>424</v>
      </c>
      <c r="D34" s="75" t="s">
        <v>389</v>
      </c>
      <c r="E34" s="77" t="s">
        <v>389</v>
      </c>
      <c r="F34" s="84" t="s">
        <v>416</v>
      </c>
      <c r="G34" s="77">
        <v>10</v>
      </c>
      <c r="H34" s="77">
        <v>10</v>
      </c>
      <c r="I34" s="75">
        <f t="shared" si="7"/>
        <v>0</v>
      </c>
      <c r="J34" s="79"/>
      <c r="K34" s="79"/>
      <c r="L34" s="79"/>
      <c r="M34" s="79"/>
      <c r="N34" s="79"/>
      <c r="O34" s="79"/>
      <c r="P34" s="79"/>
      <c r="Q34" s="79"/>
      <c r="R34" s="79"/>
      <c r="S34" s="79"/>
      <c r="T34" s="79"/>
      <c r="U34" s="79"/>
      <c r="V34" s="79"/>
      <c r="W34" s="79"/>
      <c r="X34" s="70">
        <f t="shared" si="4"/>
        <v>0</v>
      </c>
      <c r="Y34" s="70"/>
      <c r="Z34" s="70"/>
      <c r="AA34" s="70">
        <f t="shared" si="5"/>
        <v>0</v>
      </c>
      <c r="AB34" s="70">
        <f t="shared" si="6"/>
        <v>0</v>
      </c>
      <c r="AC34" s="70"/>
    </row>
    <row r="35" spans="1:29" ht="15.75">
      <c r="A35" s="76"/>
      <c r="B35" s="74" t="s">
        <v>663</v>
      </c>
      <c r="C35" s="75" t="s">
        <v>664</v>
      </c>
      <c r="D35" s="75" t="s">
        <v>425</v>
      </c>
      <c r="E35" s="75" t="s">
        <v>426</v>
      </c>
      <c r="F35" s="84" t="s">
        <v>416</v>
      </c>
      <c r="G35" s="75">
        <v>30</v>
      </c>
      <c r="H35" s="75">
        <v>30</v>
      </c>
      <c r="I35" s="75">
        <f t="shared" si="7"/>
        <v>0</v>
      </c>
      <c r="J35" s="79"/>
      <c r="K35" s="79"/>
      <c r="L35" s="79"/>
      <c r="M35" s="79"/>
      <c r="N35" s="79"/>
      <c r="O35" s="79"/>
      <c r="P35" s="79"/>
      <c r="Q35" s="79"/>
      <c r="R35" s="79"/>
      <c r="S35" s="79"/>
      <c r="T35" s="79"/>
      <c r="U35" s="79"/>
      <c r="V35" s="79"/>
      <c r="W35" s="79"/>
      <c r="X35" s="70">
        <f>SUM(J35:W35)-I35</f>
        <v>0</v>
      </c>
      <c r="Y35" s="70"/>
      <c r="Z35" s="70"/>
      <c r="AA35" s="70">
        <f t="shared" si="5"/>
        <v>0</v>
      </c>
      <c r="AB35" s="70">
        <f t="shared" si="6"/>
        <v>0</v>
      </c>
      <c r="AC35" s="70"/>
    </row>
    <row r="36" spans="1:29" ht="15.75">
      <c r="A36" s="76"/>
      <c r="B36" s="74" t="s">
        <v>646</v>
      </c>
      <c r="C36" s="75" t="s">
        <v>647</v>
      </c>
      <c r="D36" s="75" t="s">
        <v>445</v>
      </c>
      <c r="E36" s="75" t="s">
        <v>426</v>
      </c>
      <c r="F36" s="118" t="s">
        <v>545</v>
      </c>
      <c r="G36" s="75">
        <v>12</v>
      </c>
      <c r="H36" s="75">
        <v>14</v>
      </c>
      <c r="I36" s="75">
        <f t="shared" si="7"/>
        <v>2</v>
      </c>
      <c r="J36" s="79"/>
      <c r="K36" s="79"/>
      <c r="L36" s="79"/>
      <c r="M36" s="79"/>
      <c r="N36" s="79"/>
      <c r="O36" s="79"/>
      <c r="P36" s="79">
        <v>2</v>
      </c>
      <c r="Q36" s="79"/>
      <c r="R36" s="79"/>
      <c r="S36" s="79"/>
      <c r="T36" s="79"/>
      <c r="U36" s="79"/>
      <c r="V36" s="79"/>
      <c r="W36" s="79"/>
      <c r="X36" s="70">
        <f>SUM(J36:W36)-I36</f>
        <v>0</v>
      </c>
      <c r="Y36" s="70"/>
      <c r="Z36" s="70"/>
      <c r="AA36" s="70">
        <f t="shared" si="5"/>
        <v>0</v>
      </c>
      <c r="AB36" s="70">
        <f t="shared" si="6"/>
        <v>0</v>
      </c>
      <c r="AC36" s="70"/>
    </row>
    <row r="37" spans="1:29" ht="15.75">
      <c r="A37" s="76"/>
      <c r="B37" s="74" t="s">
        <v>427</v>
      </c>
      <c r="C37" s="75" t="s">
        <v>428</v>
      </c>
      <c r="D37" s="75" t="s">
        <v>425</v>
      </c>
      <c r="E37" s="75" t="s">
        <v>426</v>
      </c>
      <c r="F37" s="84" t="s">
        <v>416</v>
      </c>
      <c r="G37" s="75">
        <v>9</v>
      </c>
      <c r="H37" s="75">
        <v>9</v>
      </c>
      <c r="I37" s="75">
        <f t="shared" si="7"/>
        <v>0</v>
      </c>
      <c r="J37" s="79"/>
      <c r="K37" s="79"/>
      <c r="L37" s="79"/>
      <c r="M37" s="79"/>
      <c r="N37" s="79"/>
      <c r="O37" s="79"/>
      <c r="P37" s="79"/>
      <c r="Q37" s="79"/>
      <c r="R37" s="79"/>
      <c r="S37" s="79"/>
      <c r="T37" s="79"/>
      <c r="U37" s="79"/>
      <c r="V37" s="79"/>
      <c r="W37" s="79"/>
      <c r="X37" s="70">
        <f t="shared" si="4"/>
        <v>0</v>
      </c>
      <c r="Y37" s="70"/>
      <c r="Z37" s="70"/>
      <c r="AA37" s="70">
        <f t="shared" si="5"/>
        <v>0</v>
      </c>
      <c r="AB37" s="70">
        <f t="shared" si="6"/>
        <v>0</v>
      </c>
      <c r="AC37" s="70"/>
    </row>
    <row r="38" spans="1:29" ht="15.75">
      <c r="A38" s="76"/>
      <c r="B38" s="74" t="s">
        <v>657</v>
      </c>
      <c r="C38" s="75" t="s">
        <v>658</v>
      </c>
      <c r="D38" s="75" t="s">
        <v>659</v>
      </c>
      <c r="E38" s="75" t="s">
        <v>426</v>
      </c>
      <c r="F38" s="105" t="s">
        <v>660</v>
      </c>
      <c r="G38" s="75">
        <v>5</v>
      </c>
      <c r="H38" s="75">
        <v>5</v>
      </c>
      <c r="I38" s="75">
        <f t="shared" si="7"/>
        <v>0</v>
      </c>
      <c r="J38" s="79"/>
      <c r="K38" s="79"/>
      <c r="L38" s="79"/>
      <c r="M38" s="79"/>
      <c r="N38" s="79"/>
      <c r="O38" s="79"/>
      <c r="P38" s="79"/>
      <c r="Q38" s="79"/>
      <c r="R38" s="79"/>
      <c r="S38" s="79"/>
      <c r="T38" s="79"/>
      <c r="U38" s="79"/>
      <c r="V38" s="79"/>
      <c r="W38" s="79"/>
      <c r="X38" s="70">
        <f t="shared" si="4"/>
        <v>0</v>
      </c>
      <c r="Y38" s="70"/>
      <c r="Z38" s="70"/>
      <c r="AA38" s="70">
        <f t="shared" si="5"/>
        <v>0</v>
      </c>
      <c r="AB38" s="70">
        <f t="shared" si="6"/>
        <v>0</v>
      </c>
      <c r="AC38" s="70"/>
    </row>
    <row r="39" spans="1:29" ht="15.75">
      <c r="A39" s="76"/>
      <c r="B39" s="74" t="s">
        <v>653</v>
      </c>
      <c r="C39" s="75" t="s">
        <v>654</v>
      </c>
      <c r="D39" s="75" t="s">
        <v>430</v>
      </c>
      <c r="E39" s="75" t="s">
        <v>402</v>
      </c>
      <c r="F39" s="83" t="s">
        <v>416</v>
      </c>
      <c r="G39" s="75">
        <v>9</v>
      </c>
      <c r="H39" s="75">
        <v>9</v>
      </c>
      <c r="I39" s="75">
        <f t="shared" si="7"/>
        <v>0</v>
      </c>
      <c r="J39" s="79"/>
      <c r="K39" s="79"/>
      <c r="L39" s="79"/>
      <c r="M39" s="79"/>
      <c r="N39" s="79"/>
      <c r="O39" s="79"/>
      <c r="P39" s="79"/>
      <c r="Q39" s="79"/>
      <c r="R39" s="79"/>
      <c r="S39" s="79"/>
      <c r="T39" s="79"/>
      <c r="U39" s="79"/>
      <c r="V39" s="79"/>
      <c r="W39" s="79"/>
      <c r="X39" s="70">
        <f t="shared" si="4"/>
        <v>0</v>
      </c>
      <c r="Y39" s="70"/>
      <c r="Z39" s="70"/>
      <c r="AA39" s="70">
        <f t="shared" si="5"/>
        <v>0</v>
      </c>
      <c r="AB39" s="70">
        <f t="shared" si="6"/>
        <v>0</v>
      </c>
      <c r="AC39" s="70"/>
    </row>
    <row r="40" spans="1:29" ht="15.75">
      <c r="A40" s="76"/>
      <c r="B40" s="75" t="s">
        <v>656</v>
      </c>
      <c r="C40" s="75" t="s">
        <v>429</v>
      </c>
      <c r="D40" s="75" t="s">
        <v>430</v>
      </c>
      <c r="E40" s="75" t="s">
        <v>402</v>
      </c>
      <c r="F40" s="83" t="s">
        <v>416</v>
      </c>
      <c r="G40" s="75">
        <v>2</v>
      </c>
      <c r="H40" s="87">
        <v>2</v>
      </c>
      <c r="I40" s="75">
        <f>H40-G40</f>
        <v>0</v>
      </c>
      <c r="J40" s="79"/>
      <c r="K40" s="79"/>
      <c r="L40" s="79"/>
      <c r="M40" s="79"/>
      <c r="N40" s="79"/>
      <c r="O40" s="79"/>
      <c r="P40" s="79"/>
      <c r="Q40" s="79"/>
      <c r="R40" s="79"/>
      <c r="S40" s="79"/>
      <c r="T40" s="79"/>
      <c r="U40" s="79"/>
      <c r="V40" s="79"/>
      <c r="W40" s="79"/>
      <c r="X40" s="70">
        <f>SUM(J40:W40)-I40</f>
        <v>0</v>
      </c>
      <c r="Y40" s="89"/>
      <c r="Z40" s="89"/>
      <c r="AA40" s="70">
        <f t="shared" si="5"/>
        <v>0</v>
      </c>
      <c r="AB40" s="70">
        <f t="shared" si="6"/>
        <v>0</v>
      </c>
      <c r="AC40" s="70"/>
    </row>
    <row r="41" spans="1:29" ht="15.75">
      <c r="A41" s="76"/>
      <c r="B41" s="75" t="s">
        <v>655</v>
      </c>
      <c r="C41" s="75" t="s">
        <v>429</v>
      </c>
      <c r="D41" s="75" t="s">
        <v>430</v>
      </c>
      <c r="E41" s="75" t="s">
        <v>402</v>
      </c>
      <c r="F41" s="105" t="s">
        <v>683</v>
      </c>
      <c r="G41" s="75">
        <v>1</v>
      </c>
      <c r="H41" s="75">
        <v>1</v>
      </c>
      <c r="I41" s="75">
        <f t="shared" si="7"/>
        <v>0</v>
      </c>
      <c r="J41" s="79"/>
      <c r="K41" s="79"/>
      <c r="L41" s="79"/>
      <c r="M41" s="79"/>
      <c r="N41" s="79"/>
      <c r="O41" s="79"/>
      <c r="P41" s="79"/>
      <c r="Q41" s="79"/>
      <c r="R41" s="79"/>
      <c r="S41" s="79"/>
      <c r="T41" s="79"/>
      <c r="U41" s="79"/>
      <c r="V41" s="79"/>
      <c r="W41" s="79"/>
      <c r="X41" s="70">
        <f>SUM(J41:W41)-I41</f>
        <v>0</v>
      </c>
      <c r="Y41" s="70"/>
      <c r="Z41" s="70"/>
      <c r="AA41" s="70">
        <f t="shared" si="5"/>
        <v>0</v>
      </c>
      <c r="AB41" s="70">
        <f t="shared" si="6"/>
        <v>0</v>
      </c>
      <c r="AC41" s="70"/>
    </row>
    <row r="42" spans="1:29" ht="15.75">
      <c r="A42" s="76"/>
      <c r="B42" s="74" t="s">
        <v>530</v>
      </c>
      <c r="C42" s="75" t="s">
        <v>429</v>
      </c>
      <c r="D42" s="75" t="s">
        <v>430</v>
      </c>
      <c r="E42" s="75" t="s">
        <v>402</v>
      </c>
      <c r="F42" s="83" t="s">
        <v>417</v>
      </c>
      <c r="G42" s="75">
        <v>12</v>
      </c>
      <c r="H42" s="75">
        <v>12</v>
      </c>
      <c r="I42" s="75">
        <f t="shared" si="7"/>
        <v>0</v>
      </c>
      <c r="J42" s="79"/>
      <c r="K42" s="79"/>
      <c r="L42" s="79"/>
      <c r="M42" s="79"/>
      <c r="N42" s="79"/>
      <c r="O42" s="79"/>
      <c r="P42" s="79"/>
      <c r="Q42" s="79"/>
      <c r="R42" s="79"/>
      <c r="S42" s="79"/>
      <c r="T42" s="79"/>
      <c r="U42" s="79"/>
      <c r="V42" s="79"/>
      <c r="W42" s="79"/>
      <c r="X42" s="70">
        <f t="shared" si="4"/>
        <v>0</v>
      </c>
      <c r="Y42" s="70"/>
      <c r="Z42" s="70"/>
      <c r="AA42" s="70">
        <f t="shared" si="5"/>
        <v>0</v>
      </c>
      <c r="AB42" s="70">
        <f t="shared" si="6"/>
        <v>0</v>
      </c>
      <c r="AC42" s="70"/>
    </row>
    <row r="43" spans="1:29" ht="15.75">
      <c r="A43" s="76"/>
      <c r="B43" s="74" t="s">
        <v>431</v>
      </c>
      <c r="C43" s="75" t="s">
        <v>429</v>
      </c>
      <c r="D43" s="75" t="s">
        <v>430</v>
      </c>
      <c r="E43" s="75" t="s">
        <v>402</v>
      </c>
      <c r="F43" s="83" t="s">
        <v>416</v>
      </c>
      <c r="G43" s="75">
        <v>21</v>
      </c>
      <c r="H43" s="75">
        <v>21</v>
      </c>
      <c r="I43" s="75">
        <f t="shared" si="7"/>
        <v>0</v>
      </c>
      <c r="J43" s="79"/>
      <c r="K43" s="79"/>
      <c r="L43" s="79"/>
      <c r="M43" s="79"/>
      <c r="N43" s="79"/>
      <c r="O43" s="79"/>
      <c r="P43" s="79"/>
      <c r="Q43" s="79"/>
      <c r="R43" s="79"/>
      <c r="S43" s="79"/>
      <c r="T43" s="79"/>
      <c r="U43" s="79"/>
      <c r="V43" s="79"/>
      <c r="W43" s="79"/>
      <c r="X43" s="70">
        <f t="shared" si="4"/>
        <v>0</v>
      </c>
      <c r="Y43" s="70"/>
      <c r="Z43" s="70"/>
      <c r="AA43" s="70">
        <f t="shared" si="5"/>
        <v>0</v>
      </c>
      <c r="AB43" s="70">
        <f t="shared" si="6"/>
        <v>0</v>
      </c>
      <c r="AC43" s="70"/>
    </row>
    <row r="44" spans="1:29" ht="15.75">
      <c r="A44" s="76"/>
      <c r="B44" s="75" t="s">
        <v>432</v>
      </c>
      <c r="C44" s="75" t="s">
        <v>400</v>
      </c>
      <c r="D44" s="75" t="s">
        <v>401</v>
      </c>
      <c r="E44" s="75" t="s">
        <v>402</v>
      </c>
      <c r="F44" s="83" t="s">
        <v>416</v>
      </c>
      <c r="G44" s="75">
        <v>29</v>
      </c>
      <c r="H44" s="87">
        <v>29</v>
      </c>
      <c r="I44" s="75">
        <f t="shared" si="7"/>
        <v>0</v>
      </c>
      <c r="J44" s="79"/>
      <c r="K44" s="79"/>
      <c r="L44" s="79"/>
      <c r="M44" s="79"/>
      <c r="N44" s="79"/>
      <c r="O44" s="79"/>
      <c r="P44" s="79"/>
      <c r="Q44" s="79"/>
      <c r="R44" s="79"/>
      <c r="S44" s="79"/>
      <c r="T44" s="79"/>
      <c r="U44" s="79"/>
      <c r="V44" s="79"/>
      <c r="W44" s="79"/>
      <c r="X44" s="70">
        <f t="shared" si="4"/>
        <v>0</v>
      </c>
      <c r="Y44" s="89"/>
      <c r="Z44" s="89"/>
      <c r="AA44" s="70">
        <f t="shared" si="5"/>
        <v>0</v>
      </c>
      <c r="AB44" s="70">
        <f t="shared" si="6"/>
        <v>0</v>
      </c>
      <c r="AC44" s="70"/>
    </row>
    <row r="45" spans="1:29" ht="15.75">
      <c r="A45" s="76"/>
      <c r="B45" s="75" t="s">
        <v>399</v>
      </c>
      <c r="C45" s="75" t="s">
        <v>400</v>
      </c>
      <c r="D45" s="75" t="s">
        <v>401</v>
      </c>
      <c r="E45" s="75" t="s">
        <v>402</v>
      </c>
      <c r="F45" s="84" t="s">
        <v>416</v>
      </c>
      <c r="G45" s="77">
        <v>17</v>
      </c>
      <c r="H45" s="77">
        <v>17</v>
      </c>
      <c r="I45" s="75">
        <f t="shared" si="7"/>
        <v>0</v>
      </c>
      <c r="J45" s="79"/>
      <c r="K45" s="79"/>
      <c r="L45" s="79"/>
      <c r="M45" s="79"/>
      <c r="N45" s="79"/>
      <c r="O45" s="79"/>
      <c r="P45" s="79"/>
      <c r="Q45" s="79"/>
      <c r="R45" s="79"/>
      <c r="S45" s="79"/>
      <c r="T45" s="79"/>
      <c r="U45" s="79"/>
      <c r="V45" s="79"/>
      <c r="W45" s="79"/>
      <c r="X45" s="70">
        <f t="shared" si="4"/>
        <v>0</v>
      </c>
      <c r="Y45" s="89"/>
      <c r="Z45" s="89"/>
      <c r="AA45" s="70">
        <f t="shared" si="5"/>
        <v>0</v>
      </c>
      <c r="AB45" s="70">
        <f t="shared" si="6"/>
        <v>0</v>
      </c>
      <c r="AC45" s="70"/>
    </row>
    <row r="46" spans="1:29" ht="15.75">
      <c r="A46" s="76"/>
      <c r="B46" s="75" t="s">
        <v>433</v>
      </c>
      <c r="C46" s="75" t="s">
        <v>434</v>
      </c>
      <c r="D46" s="75" t="s">
        <v>401</v>
      </c>
      <c r="E46" s="75" t="s">
        <v>402</v>
      </c>
      <c r="F46" s="83" t="s">
        <v>684</v>
      </c>
      <c r="G46" s="75">
        <v>17</v>
      </c>
      <c r="H46" s="87">
        <v>17</v>
      </c>
      <c r="I46" s="75">
        <f t="shared" si="7"/>
        <v>0</v>
      </c>
      <c r="J46" s="79"/>
      <c r="K46" s="79"/>
      <c r="L46" s="79"/>
      <c r="M46" s="79"/>
      <c r="N46" s="79"/>
      <c r="O46" s="79"/>
      <c r="P46" s="79"/>
      <c r="Q46" s="79"/>
      <c r="R46" s="79"/>
      <c r="S46" s="79"/>
      <c r="T46" s="79"/>
      <c r="U46" s="79"/>
      <c r="V46" s="79"/>
      <c r="W46" s="79"/>
      <c r="X46" s="70">
        <f t="shared" si="4"/>
        <v>0</v>
      </c>
      <c r="Y46" s="89"/>
      <c r="Z46" s="89"/>
      <c r="AA46" s="70">
        <f t="shared" si="5"/>
        <v>0</v>
      </c>
      <c r="AB46" s="70">
        <f t="shared" si="6"/>
        <v>0</v>
      </c>
      <c r="AC46" s="70"/>
    </row>
    <row r="47" spans="1:29" ht="15.75">
      <c r="A47" s="76"/>
      <c r="B47" s="75" t="s">
        <v>652</v>
      </c>
      <c r="C47" s="75" t="s">
        <v>685</v>
      </c>
      <c r="D47" s="75" t="s">
        <v>401</v>
      </c>
      <c r="E47" s="75" t="s">
        <v>402</v>
      </c>
      <c r="F47" s="83" t="s">
        <v>549</v>
      </c>
      <c r="G47" s="75">
        <v>1</v>
      </c>
      <c r="H47" s="87">
        <v>1</v>
      </c>
      <c r="I47" s="75">
        <f t="shared" si="7"/>
        <v>0</v>
      </c>
      <c r="J47" s="79"/>
      <c r="K47" s="79"/>
      <c r="L47" s="79"/>
      <c r="M47" s="79"/>
      <c r="N47" s="79"/>
      <c r="O47" s="79"/>
      <c r="P47" s="79"/>
      <c r="Q47" s="79"/>
      <c r="R47" s="79"/>
      <c r="S47" s="79"/>
      <c r="T47" s="79"/>
      <c r="U47" s="79"/>
      <c r="V47" s="79"/>
      <c r="W47" s="79"/>
      <c r="X47" s="70">
        <f t="shared" si="4"/>
        <v>0</v>
      </c>
      <c r="Y47" s="89"/>
      <c r="Z47" s="89"/>
      <c r="AA47" s="70">
        <f t="shared" si="5"/>
        <v>0</v>
      </c>
      <c r="AB47" s="70">
        <f t="shared" si="6"/>
        <v>0</v>
      </c>
      <c r="AC47" s="70"/>
    </row>
    <row r="48" spans="1:29" ht="15.75">
      <c r="A48" s="76"/>
      <c r="B48" s="75" t="s">
        <v>546</v>
      </c>
      <c r="C48" s="75" t="s">
        <v>547</v>
      </c>
      <c r="D48" s="75" t="s">
        <v>548</v>
      </c>
      <c r="E48" s="75" t="s">
        <v>402</v>
      </c>
      <c r="F48" s="83" t="s">
        <v>686</v>
      </c>
      <c r="G48" s="75">
        <v>3</v>
      </c>
      <c r="H48" s="87">
        <v>3</v>
      </c>
      <c r="I48" s="75">
        <f t="shared" si="7"/>
        <v>0</v>
      </c>
      <c r="J48" s="79"/>
      <c r="K48" s="79"/>
      <c r="L48" s="79"/>
      <c r="M48" s="79"/>
      <c r="N48" s="79"/>
      <c r="O48" s="79"/>
      <c r="P48" s="79"/>
      <c r="Q48" s="79"/>
      <c r="R48" s="79"/>
      <c r="S48" s="79"/>
      <c r="T48" s="79"/>
      <c r="U48" s="79"/>
      <c r="V48" s="79"/>
      <c r="W48" s="79"/>
      <c r="X48" s="70">
        <f t="shared" si="4"/>
        <v>0</v>
      </c>
      <c r="Y48" s="89"/>
      <c r="Z48" s="89"/>
      <c r="AA48" s="70">
        <f t="shared" si="5"/>
        <v>0</v>
      </c>
      <c r="AB48" s="70">
        <f t="shared" si="6"/>
        <v>0</v>
      </c>
      <c r="AC48" s="70"/>
    </row>
    <row r="49" spans="1:29" ht="15.75">
      <c r="A49" s="65"/>
      <c r="B49" s="65"/>
      <c r="C49" s="66"/>
      <c r="D49" s="66"/>
      <c r="E49" s="66"/>
      <c r="F49" s="66"/>
      <c r="G49" s="66"/>
      <c r="H49" s="65"/>
      <c r="I49" s="70"/>
      <c r="J49" s="70"/>
      <c r="K49" s="70"/>
      <c r="L49" s="70"/>
      <c r="M49" s="70"/>
      <c r="N49" s="70"/>
      <c r="O49" s="70"/>
      <c r="P49" s="70"/>
      <c r="Q49" s="70"/>
      <c r="R49" s="70"/>
      <c r="S49" s="70"/>
      <c r="T49" s="70"/>
      <c r="U49" s="70"/>
      <c r="V49" s="70"/>
      <c r="W49" s="70"/>
      <c r="X49" s="70"/>
      <c r="Y49" s="70"/>
      <c r="Z49" s="70"/>
      <c r="AA49" s="70"/>
      <c r="AB49" s="70"/>
      <c r="AC49" s="70"/>
    </row>
    <row r="50" spans="1:29" ht="15.75">
      <c r="A50" s="90" t="s">
        <v>687</v>
      </c>
      <c r="B50" s="65"/>
      <c r="C50" s="66"/>
      <c r="D50" s="66"/>
      <c r="E50" s="66"/>
      <c r="F50" s="66"/>
      <c r="G50" s="66">
        <f>SUM(G4:G48)</f>
        <v>471</v>
      </c>
      <c r="H50" s="66">
        <f>SUM(H4:H48)</f>
        <v>510</v>
      </c>
      <c r="I50" s="66">
        <f>SUM(I12:I48)</f>
        <v>11</v>
      </c>
      <c r="J50" s="66">
        <f t="shared" ref="J50:W50" si="10">SUM(J12:J48)</f>
        <v>0</v>
      </c>
      <c r="K50" s="66">
        <f t="shared" si="10"/>
        <v>0</v>
      </c>
      <c r="L50" s="66">
        <f t="shared" si="10"/>
        <v>2</v>
      </c>
      <c r="M50" s="66">
        <f t="shared" si="10"/>
        <v>1</v>
      </c>
      <c r="N50" s="66">
        <f t="shared" si="10"/>
        <v>0</v>
      </c>
      <c r="O50" s="66">
        <f t="shared" si="10"/>
        <v>1</v>
      </c>
      <c r="P50" s="66">
        <f t="shared" si="10"/>
        <v>2</v>
      </c>
      <c r="Q50" s="66">
        <f t="shared" si="10"/>
        <v>0</v>
      </c>
      <c r="R50" s="66">
        <f t="shared" si="10"/>
        <v>1</v>
      </c>
      <c r="S50" s="66">
        <f t="shared" si="10"/>
        <v>1</v>
      </c>
      <c r="T50" s="66">
        <f t="shared" si="10"/>
        <v>2</v>
      </c>
      <c r="U50" s="66">
        <f t="shared" si="10"/>
        <v>1</v>
      </c>
      <c r="V50" s="66">
        <f t="shared" si="10"/>
        <v>0</v>
      </c>
      <c r="W50" s="66">
        <f t="shared" si="10"/>
        <v>0</v>
      </c>
      <c r="X50" s="70"/>
      <c r="Y50" s="70"/>
      <c r="Z50" s="70"/>
      <c r="AA50" s="104">
        <f>SUM(AA4:AA48)</f>
        <v>56</v>
      </c>
      <c r="AB50" s="104">
        <f>SUM(AB4:AB48)</f>
        <v>0</v>
      </c>
      <c r="AC50" s="70"/>
    </row>
    <row r="51" spans="1:29" ht="15.75">
      <c r="A51" s="90" t="s">
        <v>688</v>
      </c>
      <c r="B51" s="65"/>
      <c r="C51" s="66"/>
      <c r="D51" s="66"/>
      <c r="E51" s="66"/>
      <c r="F51" s="66"/>
      <c r="G51" s="66"/>
      <c r="H51" s="66"/>
      <c r="I51" s="119">
        <f>I7</f>
        <v>28</v>
      </c>
      <c r="J51" s="119">
        <f t="shared" ref="J51:W51" si="11">J7</f>
        <v>0</v>
      </c>
      <c r="K51" s="119">
        <f t="shared" si="11"/>
        <v>7</v>
      </c>
      <c r="L51" s="119">
        <f t="shared" si="11"/>
        <v>7</v>
      </c>
      <c r="M51" s="119">
        <f t="shared" si="11"/>
        <v>4</v>
      </c>
      <c r="N51" s="119">
        <f t="shared" si="11"/>
        <v>4</v>
      </c>
      <c r="O51" s="119">
        <f t="shared" si="11"/>
        <v>3</v>
      </c>
      <c r="P51" s="119">
        <f t="shared" si="11"/>
        <v>3</v>
      </c>
      <c r="Q51" s="119">
        <f t="shared" si="11"/>
        <v>0</v>
      </c>
      <c r="R51" s="119">
        <f t="shared" si="11"/>
        <v>0</v>
      </c>
      <c r="S51" s="119">
        <f t="shared" si="11"/>
        <v>0</v>
      </c>
      <c r="T51" s="119">
        <f t="shared" si="11"/>
        <v>0</v>
      </c>
      <c r="U51" s="119">
        <f t="shared" si="11"/>
        <v>0</v>
      </c>
      <c r="V51" s="119">
        <f t="shared" si="11"/>
        <v>0</v>
      </c>
      <c r="W51" s="119">
        <f t="shared" si="11"/>
        <v>0</v>
      </c>
      <c r="X51" s="70"/>
      <c r="Y51" s="70"/>
      <c r="Z51" s="70"/>
      <c r="AA51" s="104"/>
      <c r="AB51" s="104"/>
      <c r="AC51" s="70"/>
    </row>
    <row r="52" spans="1:29" ht="15.75">
      <c r="A52" s="90" t="s">
        <v>689</v>
      </c>
      <c r="B52" s="65"/>
      <c r="C52" s="66">
        <f>SUM(J52:W52)</f>
        <v>39</v>
      </c>
      <c r="D52" s="66"/>
      <c r="E52" s="66"/>
      <c r="F52" s="66"/>
      <c r="G52" s="90"/>
      <c r="H52" s="70"/>
      <c r="I52" s="66">
        <f>SUM(I50:I51)</f>
        <v>39</v>
      </c>
      <c r="J52" s="66">
        <f t="shared" ref="J52:W52" si="12">SUM(J50:J51)</f>
        <v>0</v>
      </c>
      <c r="K52" s="66">
        <f t="shared" si="12"/>
        <v>7</v>
      </c>
      <c r="L52" s="66">
        <f t="shared" si="12"/>
        <v>9</v>
      </c>
      <c r="M52" s="66">
        <f t="shared" si="12"/>
        <v>5</v>
      </c>
      <c r="N52" s="66">
        <f t="shared" si="12"/>
        <v>4</v>
      </c>
      <c r="O52" s="66">
        <f t="shared" si="12"/>
        <v>4</v>
      </c>
      <c r="P52" s="66">
        <f t="shared" si="12"/>
        <v>5</v>
      </c>
      <c r="Q52" s="66">
        <f t="shared" si="12"/>
        <v>0</v>
      </c>
      <c r="R52" s="66">
        <f t="shared" si="12"/>
        <v>1</v>
      </c>
      <c r="S52" s="66">
        <f t="shared" si="12"/>
        <v>1</v>
      </c>
      <c r="T52" s="66">
        <f t="shared" si="12"/>
        <v>2</v>
      </c>
      <c r="U52" s="66">
        <f t="shared" si="12"/>
        <v>1</v>
      </c>
      <c r="V52" s="66">
        <f t="shared" si="12"/>
        <v>0</v>
      </c>
      <c r="W52" s="66">
        <f t="shared" si="12"/>
        <v>0</v>
      </c>
      <c r="X52" s="70"/>
      <c r="Y52" s="70"/>
      <c r="Z52" s="70"/>
      <c r="AA52" s="104"/>
      <c r="AB52" s="104"/>
      <c r="AC52" s="70"/>
    </row>
    <row r="53" spans="1:29" ht="15.75">
      <c r="A53" s="90" t="s">
        <v>435</v>
      </c>
      <c r="B53" s="65"/>
      <c r="C53" s="119">
        <v>25</v>
      </c>
      <c r="D53" s="66"/>
      <c r="E53" s="66"/>
      <c r="F53" s="66"/>
      <c r="G53" s="66" t="s">
        <v>531</v>
      </c>
      <c r="H53" s="66">
        <f>SUM(K52:P52)</f>
        <v>34</v>
      </c>
      <c r="I53" s="70"/>
      <c r="J53" s="102"/>
      <c r="K53" s="102"/>
      <c r="L53" s="102"/>
      <c r="M53" s="102"/>
      <c r="N53" s="102"/>
      <c r="O53" s="102"/>
      <c r="P53" s="102"/>
      <c r="Q53" s="102"/>
      <c r="R53" s="102"/>
      <c r="S53" s="102"/>
      <c r="T53" s="102"/>
      <c r="U53" s="102"/>
      <c r="V53" s="102"/>
      <c r="W53" s="102"/>
      <c r="X53" s="70"/>
      <c r="Y53" s="70"/>
      <c r="Z53" s="70"/>
      <c r="AA53" s="120">
        <f>AA50/SUM(AA50:AB50)</f>
        <v>1</v>
      </c>
      <c r="AB53" s="120">
        <f>AB50/SUM(AA50:AB50)</f>
        <v>0</v>
      </c>
      <c r="AC53" s="70"/>
    </row>
    <row r="54" spans="1:29" ht="15.75">
      <c r="A54" s="90" t="s">
        <v>436</v>
      </c>
      <c r="B54" s="65"/>
      <c r="C54" s="66">
        <f>I52*C53</f>
        <v>975</v>
      </c>
      <c r="D54" s="66"/>
      <c r="E54" s="66"/>
      <c r="F54" s="66"/>
      <c r="G54" s="91" t="s">
        <v>532</v>
      </c>
      <c r="H54" s="66">
        <f>SUM(Q52:S52)</f>
        <v>2</v>
      </c>
      <c r="I54" s="70"/>
      <c r="J54" s="102"/>
      <c r="K54" s="102"/>
      <c r="L54" s="102"/>
      <c r="M54" s="102"/>
      <c r="N54" s="102"/>
      <c r="O54" s="102"/>
      <c r="P54" s="102"/>
      <c r="Q54" s="102"/>
      <c r="R54" s="102"/>
      <c r="S54" s="102"/>
      <c r="T54" s="102"/>
      <c r="U54" s="102"/>
      <c r="V54" s="102"/>
      <c r="W54" s="102"/>
      <c r="X54" s="70"/>
      <c r="Y54" s="70"/>
      <c r="Z54" s="70"/>
      <c r="AA54" s="70"/>
      <c r="AB54" s="70"/>
      <c r="AC54" s="70"/>
    </row>
    <row r="55" spans="1:29" ht="15.75">
      <c r="A55" s="90"/>
      <c r="B55" s="65"/>
      <c r="C55" s="66"/>
      <c r="D55" s="66"/>
      <c r="E55" s="66"/>
      <c r="F55" s="66"/>
      <c r="G55" s="91" t="s">
        <v>550</v>
      </c>
      <c r="H55" s="66">
        <f>SUM(T52:W52)</f>
        <v>3</v>
      </c>
      <c r="I55" s="66"/>
      <c r="J55" s="102"/>
      <c r="K55" s="102"/>
      <c r="L55" s="102"/>
      <c r="M55" s="102"/>
      <c r="N55" s="102"/>
      <c r="O55" s="102"/>
      <c r="P55" s="102"/>
      <c r="Q55" s="102"/>
      <c r="R55" s="102"/>
      <c r="S55" s="102"/>
      <c r="T55" s="102"/>
      <c r="U55" s="102"/>
      <c r="V55" s="102"/>
      <c r="W55" s="102"/>
      <c r="X55" s="70"/>
      <c r="Y55" s="70"/>
      <c r="Z55" s="70"/>
      <c r="AA55" s="70"/>
      <c r="AB55" s="70"/>
      <c r="AC55" s="70"/>
    </row>
    <row r="56" spans="1:29" ht="15.75">
      <c r="A56" s="64" t="s">
        <v>437</v>
      </c>
      <c r="B56" s="65"/>
      <c r="C56" s="91"/>
      <c r="D56" s="66"/>
      <c r="E56" s="91"/>
      <c r="F56" s="66"/>
      <c r="G56" s="70"/>
      <c r="H56" s="70"/>
      <c r="I56" s="70"/>
      <c r="J56" s="101"/>
      <c r="K56" s="103"/>
      <c r="L56" s="101"/>
      <c r="M56" s="101"/>
      <c r="N56" s="101"/>
      <c r="O56" s="101"/>
      <c r="P56" s="101"/>
      <c r="Q56" s="101"/>
      <c r="R56" s="101"/>
      <c r="S56" s="101"/>
      <c r="T56" s="101"/>
      <c r="U56" s="101"/>
      <c r="V56" s="101"/>
      <c r="W56" s="101"/>
      <c r="X56" s="70"/>
      <c r="Y56" s="70"/>
      <c r="Z56" s="70"/>
      <c r="AA56" s="70"/>
      <c r="AB56" s="70"/>
      <c r="AC56" s="70"/>
    </row>
    <row r="57" spans="1:29" ht="15.75">
      <c r="A57" s="73"/>
      <c r="B57" s="73" t="s">
        <v>438</v>
      </c>
      <c r="C57" s="72" t="s">
        <v>373</v>
      </c>
      <c r="D57" s="71" t="s">
        <v>374</v>
      </c>
      <c r="E57" s="71" t="s">
        <v>375</v>
      </c>
      <c r="F57" s="66"/>
      <c r="G57" s="70"/>
      <c r="H57" s="70"/>
      <c r="I57" s="70"/>
      <c r="J57" s="101"/>
      <c r="K57" s="70" t="s">
        <v>533</v>
      </c>
      <c r="L57" s="70"/>
      <c r="M57" s="95">
        <v>1</v>
      </c>
      <c r="N57" s="110" t="s">
        <v>690</v>
      </c>
      <c r="O57" s="70"/>
      <c r="P57" s="70"/>
      <c r="Q57" s="70"/>
      <c r="R57" s="110" t="s">
        <v>691</v>
      </c>
      <c r="S57" s="101"/>
      <c r="T57" s="101"/>
      <c r="U57" s="101"/>
      <c r="V57" s="101"/>
      <c r="W57" s="101"/>
      <c r="X57" s="70"/>
      <c r="Y57" s="70"/>
      <c r="Z57" s="70"/>
      <c r="AA57" s="70"/>
      <c r="AB57" s="70"/>
      <c r="AC57" s="70"/>
    </row>
    <row r="58" spans="1:29" ht="15.75">
      <c r="A58" s="74"/>
      <c r="B58" s="93" t="s">
        <v>693</v>
      </c>
      <c r="C58" s="94" t="s">
        <v>439</v>
      </c>
      <c r="D58" s="84" t="s">
        <v>439</v>
      </c>
      <c r="E58" s="77" t="s">
        <v>440</v>
      </c>
      <c r="F58" s="91"/>
      <c r="G58" s="70"/>
      <c r="H58" s="70"/>
      <c r="I58" s="70"/>
      <c r="J58" s="70"/>
      <c r="K58" s="70" t="s">
        <v>471</v>
      </c>
      <c r="L58" s="70"/>
      <c r="M58" s="95">
        <v>3</v>
      </c>
      <c r="N58" s="110" t="s">
        <v>692</v>
      </c>
      <c r="O58" s="70"/>
      <c r="P58" s="70"/>
      <c r="Q58" s="70"/>
      <c r="R58" s="70"/>
      <c r="S58" s="70"/>
      <c r="T58" s="70"/>
      <c r="U58" s="70"/>
      <c r="V58" s="70"/>
      <c r="W58" s="70"/>
      <c r="X58" s="70"/>
      <c r="Y58" s="70"/>
      <c r="Z58" s="70"/>
      <c r="AA58" s="70"/>
      <c r="AB58" s="70"/>
      <c r="AC58" s="70"/>
    </row>
    <row r="59" spans="1:29" ht="15.75">
      <c r="A59" s="74"/>
      <c r="B59" s="93" t="s">
        <v>441</v>
      </c>
      <c r="C59" s="94" t="s">
        <v>412</v>
      </c>
      <c r="D59" s="84" t="s">
        <v>408</v>
      </c>
      <c r="E59" s="77" t="s">
        <v>442</v>
      </c>
      <c r="F59" s="91"/>
      <c r="G59" s="70"/>
      <c r="H59" s="70"/>
      <c r="I59" s="70"/>
      <c r="J59" s="70"/>
      <c r="K59" s="70" t="s">
        <v>472</v>
      </c>
      <c r="L59" s="70"/>
      <c r="M59" s="95">
        <v>4</v>
      </c>
      <c r="N59" s="110" t="s">
        <v>665</v>
      </c>
      <c r="O59" s="70"/>
      <c r="P59" s="70"/>
      <c r="Q59" s="70"/>
      <c r="R59" s="70"/>
      <c r="S59" s="70"/>
      <c r="T59" s="70"/>
      <c r="U59" s="70"/>
      <c r="V59" s="70"/>
      <c r="W59" s="70"/>
      <c r="X59" s="70"/>
      <c r="Y59" s="70"/>
      <c r="Z59" s="70"/>
      <c r="AA59" s="70"/>
      <c r="AB59" s="70"/>
      <c r="AC59" s="70"/>
    </row>
    <row r="60" spans="1:29" ht="15.75">
      <c r="A60" s="74"/>
      <c r="B60" s="93" t="s">
        <v>443</v>
      </c>
      <c r="C60" s="94" t="s">
        <v>444</v>
      </c>
      <c r="D60" s="84" t="s">
        <v>445</v>
      </c>
      <c r="E60" s="77" t="s">
        <v>446</v>
      </c>
      <c r="F60" s="91"/>
      <c r="G60" s="91"/>
      <c r="H60" s="65"/>
      <c r="I60" s="92"/>
      <c r="J60" s="70"/>
      <c r="K60" s="70" t="s">
        <v>473</v>
      </c>
      <c r="L60" s="70"/>
      <c r="M60" s="95">
        <v>1</v>
      </c>
      <c r="N60" s="110" t="s">
        <v>690</v>
      </c>
      <c r="O60" s="70"/>
      <c r="P60" s="70"/>
      <c r="Q60" s="70"/>
      <c r="R60" s="70"/>
      <c r="S60" s="70"/>
      <c r="T60" s="70"/>
      <c r="U60" s="70"/>
      <c r="V60" s="70"/>
      <c r="W60" s="70"/>
      <c r="X60" s="70"/>
      <c r="Y60" s="70"/>
      <c r="Z60" s="70"/>
      <c r="AA60" s="70"/>
      <c r="AB60" s="70"/>
      <c r="AC60" s="70"/>
    </row>
    <row r="61" spans="1:29" ht="15.75">
      <c r="A61" s="74"/>
      <c r="B61" s="93" t="s">
        <v>447</v>
      </c>
      <c r="C61" s="94" t="s">
        <v>388</v>
      </c>
      <c r="D61" s="84" t="s">
        <v>389</v>
      </c>
      <c r="E61" s="77" t="s">
        <v>448</v>
      </c>
      <c r="F61" s="91"/>
      <c r="G61" s="91"/>
      <c r="H61" s="65"/>
      <c r="I61" s="92"/>
      <c r="J61" s="70"/>
      <c r="K61" s="70" t="s">
        <v>474</v>
      </c>
      <c r="L61" s="70"/>
      <c r="M61" s="95">
        <v>1</v>
      </c>
      <c r="N61" s="110" t="s">
        <v>690</v>
      </c>
      <c r="O61" s="70"/>
      <c r="P61" s="70"/>
      <c r="Q61" s="70"/>
      <c r="R61" s="70"/>
      <c r="S61" s="70"/>
      <c r="T61" s="70"/>
      <c r="U61" s="70"/>
      <c r="V61" s="70"/>
      <c r="W61" s="70"/>
      <c r="X61" s="70"/>
      <c r="Y61" s="70"/>
      <c r="Z61" s="70"/>
      <c r="AA61" s="70"/>
      <c r="AB61" s="70"/>
      <c r="AC61" s="70"/>
    </row>
    <row r="62" spans="1:29" ht="15.75">
      <c r="A62" s="74"/>
      <c r="B62" s="93" t="s">
        <v>449</v>
      </c>
      <c r="C62" s="94" t="s">
        <v>429</v>
      </c>
      <c r="D62" s="84" t="s">
        <v>430</v>
      </c>
      <c r="E62" s="77" t="s">
        <v>450</v>
      </c>
      <c r="F62" s="91"/>
      <c r="G62" s="91"/>
      <c r="H62" s="65"/>
      <c r="I62" s="92"/>
      <c r="J62" s="70"/>
      <c r="K62" s="70" t="s">
        <v>534</v>
      </c>
      <c r="L62" s="70"/>
      <c r="M62" s="95">
        <v>2</v>
      </c>
      <c r="N62" s="110" t="s">
        <v>690</v>
      </c>
      <c r="O62" s="70"/>
      <c r="P62" s="70"/>
      <c r="Q62" s="70"/>
      <c r="R62" s="70"/>
      <c r="S62" s="70"/>
      <c r="T62" s="70"/>
      <c r="U62" s="70"/>
      <c r="V62" s="70"/>
      <c r="W62" s="70"/>
      <c r="X62" s="70"/>
      <c r="Y62" s="70"/>
      <c r="Z62" s="70"/>
      <c r="AA62" s="70"/>
      <c r="AB62" s="70"/>
      <c r="AC62" s="70"/>
    </row>
    <row r="63" spans="1:29" ht="15.75">
      <c r="A63" s="65" t="s">
        <v>451</v>
      </c>
      <c r="B63" s="65"/>
      <c r="C63" s="91"/>
      <c r="D63" s="66"/>
      <c r="E63" s="91"/>
      <c r="F63" s="91"/>
      <c r="G63" s="91"/>
      <c r="H63" s="65"/>
      <c r="I63" s="92"/>
      <c r="J63" s="70"/>
      <c r="K63" s="70" t="s">
        <v>535</v>
      </c>
      <c r="L63" s="70"/>
      <c r="M63" s="95">
        <v>5</v>
      </c>
      <c r="N63" s="70" t="s">
        <v>628</v>
      </c>
      <c r="O63" s="70"/>
      <c r="P63" s="70"/>
      <c r="Q63" s="70"/>
      <c r="R63" s="70"/>
      <c r="S63" s="70"/>
      <c r="T63" s="70"/>
      <c r="U63" s="70"/>
      <c r="V63" s="70"/>
      <c r="W63" s="70"/>
      <c r="X63" s="70"/>
      <c r="Y63" s="70"/>
      <c r="Z63" s="70"/>
      <c r="AA63" s="70"/>
      <c r="AB63" s="70"/>
      <c r="AC63" s="70"/>
    </row>
    <row r="64" spans="1:29" ht="15.75">
      <c r="A64" s="65" t="s">
        <v>452</v>
      </c>
      <c r="B64" s="65"/>
      <c r="C64" s="91"/>
      <c r="D64" s="66"/>
      <c r="E64" s="91"/>
      <c r="F64" s="91"/>
      <c r="G64" s="91"/>
      <c r="H64" s="65"/>
      <c r="I64" s="92"/>
      <c r="J64" s="70"/>
      <c r="K64" s="70" t="s">
        <v>587</v>
      </c>
      <c r="L64" s="70"/>
      <c r="M64" s="95">
        <v>2</v>
      </c>
      <c r="N64" s="110" t="s">
        <v>690</v>
      </c>
      <c r="O64" s="70"/>
      <c r="P64" s="70"/>
      <c r="Q64" s="70"/>
      <c r="R64" s="70"/>
      <c r="S64" s="70"/>
      <c r="T64" s="70"/>
      <c r="U64" s="70"/>
      <c r="V64" s="70"/>
      <c r="W64" s="70"/>
      <c r="X64" s="70"/>
      <c r="Y64" s="70"/>
      <c r="Z64" s="70"/>
      <c r="AA64" s="70"/>
      <c r="AB64" s="70"/>
      <c r="AC64" s="70"/>
    </row>
    <row r="65" spans="1:29" ht="15.75">
      <c r="A65" s="65" t="s">
        <v>453</v>
      </c>
      <c r="B65" s="65"/>
      <c r="C65" s="91"/>
      <c r="D65" s="66"/>
      <c r="E65" s="91"/>
      <c r="F65" s="91"/>
      <c r="G65" s="91"/>
      <c r="H65" s="65"/>
      <c r="I65" s="92"/>
      <c r="J65" s="70"/>
      <c r="K65" s="70"/>
      <c r="L65" s="70"/>
      <c r="M65" s="70"/>
      <c r="N65" s="70"/>
      <c r="O65" s="70"/>
      <c r="P65" s="70"/>
      <c r="Q65" s="70"/>
      <c r="R65" s="70"/>
      <c r="S65" s="70"/>
      <c r="T65" s="70"/>
      <c r="U65" s="70"/>
      <c r="V65" s="70"/>
      <c r="W65" s="70"/>
      <c r="X65" s="70"/>
      <c r="Y65" s="70"/>
      <c r="Z65" s="70"/>
      <c r="AA65" s="70"/>
      <c r="AB65" s="70"/>
      <c r="AC65" s="70"/>
    </row>
    <row r="66" spans="1:29" ht="15.75">
      <c r="A66" s="65" t="s">
        <v>454</v>
      </c>
      <c r="B66" s="65"/>
      <c r="C66" s="91"/>
      <c r="D66" s="66"/>
      <c r="E66" s="91"/>
      <c r="F66" s="91"/>
      <c r="G66" s="91"/>
      <c r="H66" s="65"/>
      <c r="I66" s="70"/>
      <c r="J66" s="70"/>
      <c r="K66" s="70"/>
      <c r="L66" s="70"/>
      <c r="M66" s="70"/>
      <c r="N66" s="70"/>
      <c r="O66" s="70"/>
      <c r="P66" s="70"/>
      <c r="Q66" s="70"/>
      <c r="R66" s="70"/>
      <c r="S66" s="70"/>
      <c r="T66" s="70"/>
      <c r="U66" s="70"/>
      <c r="V66" s="70"/>
      <c r="W66" s="70"/>
      <c r="X66" s="70"/>
      <c r="Y66" s="70"/>
      <c r="Z66" s="70"/>
      <c r="AA66" s="70"/>
      <c r="AB66" s="70"/>
      <c r="AC66" s="70"/>
    </row>
    <row r="67" spans="1:29" ht="15.75">
      <c r="A67" s="65" t="s">
        <v>455</v>
      </c>
      <c r="B67" s="65"/>
      <c r="C67" s="91"/>
      <c r="D67" s="66"/>
      <c r="E67" s="91"/>
      <c r="F67" s="91"/>
      <c r="G67" s="91"/>
      <c r="H67" s="65"/>
      <c r="I67" s="70"/>
      <c r="J67" s="70"/>
      <c r="K67" s="70"/>
      <c r="L67" s="70"/>
      <c r="M67" s="70"/>
      <c r="N67" s="70"/>
      <c r="O67" s="70"/>
      <c r="P67" s="70"/>
      <c r="Q67" s="70"/>
      <c r="R67" s="70"/>
      <c r="S67" s="70"/>
      <c r="T67" s="70"/>
      <c r="U67" s="70"/>
      <c r="V67" s="70"/>
      <c r="W67" s="70"/>
      <c r="X67" s="70"/>
      <c r="Y67" s="70"/>
      <c r="Z67" s="70"/>
      <c r="AA67" s="70"/>
      <c r="AB67" s="70"/>
      <c r="AC67" s="70"/>
    </row>
    <row r="68" spans="1:29" ht="15.75">
      <c r="A68" s="65" t="s">
        <v>456</v>
      </c>
      <c r="B68" s="65"/>
      <c r="C68" s="91"/>
      <c r="D68" s="66"/>
      <c r="E68" s="91"/>
      <c r="F68" s="91"/>
      <c r="G68" s="91"/>
      <c r="H68" s="65"/>
      <c r="I68" s="70"/>
      <c r="J68" s="70"/>
      <c r="K68" s="70"/>
      <c r="L68" s="70"/>
      <c r="M68" s="70"/>
      <c r="N68" s="70"/>
      <c r="O68" s="70"/>
      <c r="P68" s="70"/>
      <c r="Q68" s="70"/>
      <c r="R68" s="70"/>
      <c r="S68" s="70"/>
      <c r="T68" s="70"/>
      <c r="U68" s="70"/>
      <c r="V68" s="70"/>
      <c r="W68" s="70"/>
      <c r="X68" s="70"/>
      <c r="Y68" s="70"/>
      <c r="Z68" s="70"/>
      <c r="AA68" s="70"/>
      <c r="AB68" s="70"/>
      <c r="AC68" s="70"/>
    </row>
    <row r="69" spans="1:29" ht="15.75">
      <c r="A69" s="65" t="s">
        <v>457</v>
      </c>
      <c r="B69" s="65"/>
      <c r="C69" s="91"/>
      <c r="D69" s="66"/>
      <c r="E69" s="91"/>
      <c r="F69" s="91"/>
      <c r="G69" s="91"/>
      <c r="H69" s="65"/>
      <c r="I69" s="70"/>
      <c r="J69" s="70"/>
      <c r="K69" s="70"/>
      <c r="L69" s="70"/>
      <c r="M69" s="70"/>
      <c r="N69" s="70"/>
      <c r="O69" s="70"/>
      <c r="P69" s="70"/>
      <c r="Q69" s="70"/>
      <c r="R69" s="70"/>
      <c r="S69" s="70"/>
      <c r="T69" s="70"/>
      <c r="U69" s="70"/>
      <c r="V69" s="70"/>
      <c r="W69" s="70"/>
      <c r="X69" s="70"/>
      <c r="Y69" s="70"/>
      <c r="Z69" s="70"/>
      <c r="AA69" s="70"/>
      <c r="AB69" s="70"/>
      <c r="AC69" s="70"/>
    </row>
  </sheetData>
  <pageMargins left="0.5" right="0.5" top="0.5" bottom="0.5" header="0.3" footer="0.3"/>
  <pageSetup scale="51" fitToWidth="2" orientation="landscape" horizontalDpi="4294967293" verticalDpi="0" r:id="rId1"/>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327"/>
  <sheetViews>
    <sheetView tabSelected="1" zoomScale="50" zoomScaleNormal="50" zoomScaleSheetLayoutView="75" workbookViewId="0">
      <selection activeCell="D2" sqref="D2"/>
    </sheetView>
  </sheetViews>
  <sheetFormatPr defaultRowHeight="16.5"/>
  <cols>
    <col min="1" max="1" width="30.28515625" style="7" bestFit="1" customWidth="1"/>
    <col min="2" max="2" width="20" style="31" bestFit="1" customWidth="1"/>
    <col min="3" max="3" width="31.5703125" style="29" bestFit="1" customWidth="1"/>
    <col min="4" max="4" width="28.42578125" style="29" customWidth="1"/>
    <col min="5" max="5" width="22.7109375" style="31" customWidth="1"/>
    <col min="6" max="6" width="31.5703125" style="29" customWidth="1"/>
    <col min="7" max="7" width="28.42578125" style="29" customWidth="1"/>
    <col min="8" max="8" width="85.42578125" style="13" customWidth="1"/>
    <col min="9" max="9" width="15.5703125" style="13" customWidth="1"/>
    <col min="10" max="10" width="16.140625" style="13" customWidth="1"/>
    <col min="11" max="11" width="12.85546875" style="13" customWidth="1"/>
    <col min="12" max="12" width="12.85546875" style="51" customWidth="1"/>
    <col min="13" max="13" width="14" style="51" customWidth="1"/>
    <col min="14" max="14" width="16.5703125" style="51" bestFit="1" customWidth="1"/>
    <col min="15" max="15" width="13.28515625" style="51" customWidth="1"/>
    <col min="16" max="16384" width="9.140625" style="17"/>
  </cols>
  <sheetData>
    <row r="1" spans="1:15" ht="48">
      <c r="A1" s="14" t="s">
        <v>0</v>
      </c>
      <c r="B1" s="15" t="s">
        <v>90</v>
      </c>
      <c r="C1" s="16" t="s">
        <v>89</v>
      </c>
      <c r="D1" s="16" t="s">
        <v>88</v>
      </c>
      <c r="E1" s="15" t="s">
        <v>359</v>
      </c>
      <c r="F1" s="16" t="s">
        <v>360</v>
      </c>
      <c r="G1" s="16" t="s">
        <v>361</v>
      </c>
      <c r="H1" s="2" t="s">
        <v>1</v>
      </c>
      <c r="I1" s="2" t="s">
        <v>362</v>
      </c>
      <c r="J1" s="2" t="s">
        <v>363</v>
      </c>
      <c r="K1" s="2" t="s">
        <v>364</v>
      </c>
      <c r="L1" s="2" t="s">
        <v>353</v>
      </c>
      <c r="M1" s="2" t="s">
        <v>354</v>
      </c>
      <c r="N1" s="2" t="s">
        <v>355</v>
      </c>
      <c r="O1" s="2" t="s">
        <v>356</v>
      </c>
    </row>
    <row r="2" spans="1:15">
      <c r="A2" s="18"/>
      <c r="B2" s="19"/>
      <c r="C2" s="20"/>
      <c r="D2" s="20"/>
      <c r="E2" s="19"/>
      <c r="F2" s="20"/>
      <c r="G2" s="20"/>
      <c r="H2" s="3" t="s">
        <v>2</v>
      </c>
      <c r="I2" s="3"/>
      <c r="J2" s="3"/>
      <c r="K2" s="3"/>
      <c r="L2" s="3"/>
      <c r="M2" s="3"/>
      <c r="N2" s="3"/>
      <c r="O2" s="3"/>
    </row>
    <row r="3" spans="1:15">
      <c r="A3" s="7" t="s">
        <v>2</v>
      </c>
      <c r="B3" s="21" t="s">
        <v>246</v>
      </c>
      <c r="C3" s="24" t="s">
        <v>66</v>
      </c>
      <c r="D3" s="24" t="s">
        <v>623</v>
      </c>
      <c r="E3" s="21"/>
      <c r="F3" s="22"/>
      <c r="G3" s="23"/>
      <c r="H3" s="4" t="s">
        <v>83</v>
      </c>
      <c r="I3" s="4">
        <v>1</v>
      </c>
      <c r="J3" s="4">
        <v>39</v>
      </c>
      <c r="K3" s="4">
        <f t="shared" ref="K3:K26" si="0">I3*J3</f>
        <v>39</v>
      </c>
      <c r="O3" s="51">
        <f t="shared" ref="O3:O26" si="1">K3*(L3+M3+N3)</f>
        <v>0</v>
      </c>
    </row>
    <row r="4" spans="1:15" ht="15.75" customHeight="1">
      <c r="A4" s="7" t="s">
        <v>2</v>
      </c>
      <c r="B4" s="21" t="s">
        <v>235</v>
      </c>
      <c r="C4" s="24" t="s">
        <v>66</v>
      </c>
      <c r="D4" s="99" t="s">
        <v>610</v>
      </c>
      <c r="E4" s="21"/>
      <c r="F4" s="22"/>
      <c r="G4" s="23"/>
      <c r="H4" s="5" t="s">
        <v>611</v>
      </c>
      <c r="I4" s="4">
        <v>1</v>
      </c>
      <c r="J4" s="4">
        <v>39</v>
      </c>
      <c r="K4" s="4">
        <f t="shared" si="0"/>
        <v>39</v>
      </c>
      <c r="O4" s="51">
        <f t="shared" si="1"/>
        <v>0</v>
      </c>
    </row>
    <row r="5" spans="1:15">
      <c r="A5" s="7" t="s">
        <v>2</v>
      </c>
      <c r="B5" s="21" t="s">
        <v>273</v>
      </c>
      <c r="C5" s="24" t="s">
        <v>66</v>
      </c>
      <c r="D5" s="99" t="s">
        <v>608</v>
      </c>
      <c r="E5" s="21"/>
      <c r="F5" s="22"/>
      <c r="G5" s="23"/>
      <c r="H5" s="5" t="s">
        <v>82</v>
      </c>
      <c r="I5" s="4">
        <v>1</v>
      </c>
      <c r="J5" s="4">
        <v>39</v>
      </c>
      <c r="K5" s="4">
        <f t="shared" si="0"/>
        <v>39</v>
      </c>
      <c r="O5" s="51">
        <f t="shared" si="1"/>
        <v>0</v>
      </c>
    </row>
    <row r="6" spans="1:15">
      <c r="A6" s="7" t="s">
        <v>2</v>
      </c>
      <c r="B6" s="21" t="s">
        <v>21</v>
      </c>
      <c r="C6" s="24" t="s">
        <v>66</v>
      </c>
      <c r="D6" s="99" t="s">
        <v>609</v>
      </c>
      <c r="E6" s="21"/>
      <c r="F6" s="24"/>
      <c r="G6" s="23"/>
      <c r="H6" s="5" t="s">
        <v>274</v>
      </c>
      <c r="I6" s="4">
        <v>1</v>
      </c>
      <c r="J6" s="4">
        <v>39</v>
      </c>
      <c r="K6" s="4">
        <f t="shared" si="0"/>
        <v>39</v>
      </c>
      <c r="O6" s="51">
        <f t="shared" si="1"/>
        <v>0</v>
      </c>
    </row>
    <row r="7" spans="1:15">
      <c r="A7" s="7" t="s">
        <v>2</v>
      </c>
      <c r="B7" s="21" t="s">
        <v>292</v>
      </c>
      <c r="C7" s="24" t="s">
        <v>66</v>
      </c>
      <c r="D7" s="99" t="s">
        <v>606</v>
      </c>
      <c r="E7" s="21"/>
      <c r="F7" s="24"/>
      <c r="G7" s="23"/>
      <c r="H7" s="5" t="s">
        <v>81</v>
      </c>
      <c r="I7" s="4">
        <v>1</v>
      </c>
      <c r="J7" s="4">
        <v>39</v>
      </c>
      <c r="K7" s="4">
        <f t="shared" si="0"/>
        <v>39</v>
      </c>
      <c r="O7" s="51">
        <f t="shared" si="1"/>
        <v>0</v>
      </c>
    </row>
    <row r="8" spans="1:15">
      <c r="A8" s="7" t="s">
        <v>2</v>
      </c>
      <c r="B8" s="21" t="s">
        <v>515</v>
      </c>
      <c r="C8" s="24" t="s">
        <v>66</v>
      </c>
      <c r="D8" s="99" t="s">
        <v>607</v>
      </c>
      <c r="E8" s="21"/>
      <c r="F8" s="24"/>
      <c r="G8" s="23"/>
      <c r="H8" s="5" t="s">
        <v>516</v>
      </c>
      <c r="I8" s="4">
        <v>1</v>
      </c>
      <c r="J8" s="4">
        <v>10</v>
      </c>
      <c r="K8" s="4">
        <f>I8*J8</f>
        <v>10</v>
      </c>
      <c r="O8" s="51">
        <f>K8*(L8+M8+N8)</f>
        <v>0</v>
      </c>
    </row>
    <row r="9" spans="1:15" hidden="1">
      <c r="A9" s="121" t="s">
        <v>2</v>
      </c>
      <c r="B9" s="122" t="s">
        <v>317</v>
      </c>
      <c r="C9" s="123" t="s">
        <v>69</v>
      </c>
      <c r="D9" s="124" t="s">
        <v>68</v>
      </c>
      <c r="E9" s="122"/>
      <c r="F9" s="123"/>
      <c r="G9" s="128"/>
      <c r="H9" s="125" t="s">
        <v>77</v>
      </c>
      <c r="I9" s="125">
        <v>1</v>
      </c>
      <c r="J9" s="125"/>
      <c r="K9" s="125">
        <f t="shared" si="0"/>
        <v>0</v>
      </c>
      <c r="L9" s="126"/>
      <c r="M9" s="126"/>
      <c r="N9" s="126"/>
      <c r="O9" s="126">
        <f t="shared" si="1"/>
        <v>0</v>
      </c>
    </row>
    <row r="10" spans="1:15" hidden="1">
      <c r="A10" s="121" t="s">
        <v>2</v>
      </c>
      <c r="B10" s="122" t="s">
        <v>320</v>
      </c>
      <c r="C10" s="123" t="s">
        <v>69</v>
      </c>
      <c r="D10" s="124" t="s">
        <v>318</v>
      </c>
      <c r="E10" s="122"/>
      <c r="F10" s="123"/>
      <c r="G10" s="128"/>
      <c r="H10" s="125" t="s">
        <v>319</v>
      </c>
      <c r="I10" s="125">
        <v>1</v>
      </c>
      <c r="J10" s="125"/>
      <c r="K10" s="125">
        <f t="shared" si="0"/>
        <v>0</v>
      </c>
      <c r="L10" s="126"/>
      <c r="M10" s="126"/>
      <c r="N10" s="126"/>
      <c r="O10" s="126">
        <f t="shared" si="1"/>
        <v>0</v>
      </c>
    </row>
    <row r="11" spans="1:15">
      <c r="A11" s="7" t="s">
        <v>2</v>
      </c>
      <c r="B11" s="21" t="s">
        <v>326</v>
      </c>
      <c r="C11" s="24" t="s">
        <v>126</v>
      </c>
      <c r="D11" s="99" t="s">
        <v>127</v>
      </c>
      <c r="E11" s="21"/>
      <c r="F11" s="22"/>
      <c r="G11" s="23"/>
      <c r="H11" s="4" t="s">
        <v>125</v>
      </c>
      <c r="I11" s="4">
        <v>1</v>
      </c>
      <c r="J11" s="4">
        <v>39</v>
      </c>
      <c r="K11" s="4">
        <f t="shared" si="0"/>
        <v>39</v>
      </c>
      <c r="O11" s="51">
        <f t="shared" si="1"/>
        <v>0</v>
      </c>
    </row>
    <row r="12" spans="1:15" s="127" customFormat="1" hidden="1">
      <c r="A12" s="121" t="s">
        <v>2</v>
      </c>
      <c r="B12" s="122" t="s">
        <v>316</v>
      </c>
      <c r="C12" s="123" t="s">
        <v>143</v>
      </c>
      <c r="D12" s="123" t="s">
        <v>584</v>
      </c>
      <c r="E12" s="122"/>
      <c r="F12" s="123"/>
      <c r="G12" s="128"/>
      <c r="H12" s="125" t="s">
        <v>585</v>
      </c>
      <c r="I12" s="125">
        <v>1</v>
      </c>
      <c r="J12" s="125"/>
      <c r="K12" s="125">
        <f t="shared" si="0"/>
        <v>0</v>
      </c>
      <c r="L12" s="126"/>
      <c r="M12" s="126"/>
      <c r="N12" s="126"/>
      <c r="O12" s="126">
        <f t="shared" si="1"/>
        <v>0</v>
      </c>
    </row>
    <row r="13" spans="1:15" s="127" customFormat="1" hidden="1">
      <c r="A13" s="121" t="s">
        <v>2</v>
      </c>
      <c r="B13" s="122" t="s">
        <v>321</v>
      </c>
      <c r="C13" s="123" t="s">
        <v>559</v>
      </c>
      <c r="D13" s="123" t="s">
        <v>560</v>
      </c>
      <c r="E13" s="122"/>
      <c r="F13" s="123"/>
      <c r="G13" s="128"/>
      <c r="H13" s="125" t="s">
        <v>561</v>
      </c>
      <c r="I13" s="125">
        <v>1</v>
      </c>
      <c r="J13" s="125"/>
      <c r="K13" s="125">
        <f t="shared" si="0"/>
        <v>0</v>
      </c>
      <c r="L13" s="126"/>
      <c r="M13" s="126"/>
      <c r="N13" s="126"/>
      <c r="O13" s="126">
        <f t="shared" si="1"/>
        <v>0</v>
      </c>
    </row>
    <row r="14" spans="1:15" s="127" customFormat="1" hidden="1">
      <c r="A14" s="121" t="s">
        <v>2</v>
      </c>
      <c r="B14" s="122" t="s">
        <v>512</v>
      </c>
      <c r="C14" s="123" t="s">
        <v>554</v>
      </c>
      <c r="D14" s="124" t="s">
        <v>555</v>
      </c>
      <c r="E14" s="122"/>
      <c r="F14" s="123"/>
      <c r="G14" s="128"/>
      <c r="H14" s="123" t="s">
        <v>562</v>
      </c>
      <c r="I14" s="125">
        <v>1</v>
      </c>
      <c r="J14" s="125"/>
      <c r="K14" s="125">
        <f>I14*J14</f>
        <v>0</v>
      </c>
      <c r="L14" s="126"/>
      <c r="M14" s="126"/>
      <c r="N14" s="126"/>
      <c r="O14" s="126">
        <f>K14*(L14+M14+N14)</f>
        <v>0</v>
      </c>
    </row>
    <row r="15" spans="1:15" s="127" customFormat="1" hidden="1">
      <c r="A15" s="121" t="s">
        <v>2</v>
      </c>
      <c r="B15" s="122" t="s">
        <v>3</v>
      </c>
      <c r="C15" s="123" t="s">
        <v>69</v>
      </c>
      <c r="D15" s="124" t="s">
        <v>538</v>
      </c>
      <c r="E15" s="122"/>
      <c r="F15" s="123"/>
      <c r="G15" s="124"/>
      <c r="H15" s="125" t="s">
        <v>539</v>
      </c>
      <c r="I15" s="125">
        <v>1</v>
      </c>
      <c r="J15" s="125"/>
      <c r="K15" s="125">
        <f t="shared" si="0"/>
        <v>0</v>
      </c>
      <c r="L15" s="126"/>
      <c r="M15" s="126"/>
      <c r="N15" s="126"/>
      <c r="O15" s="126">
        <f t="shared" si="1"/>
        <v>0</v>
      </c>
    </row>
    <row r="16" spans="1:15" s="127" customFormat="1" hidden="1">
      <c r="A16" s="121" t="s">
        <v>2</v>
      </c>
      <c r="B16" s="122" t="s">
        <v>540</v>
      </c>
      <c r="C16" s="123" t="s">
        <v>69</v>
      </c>
      <c r="D16" s="124" t="s">
        <v>537</v>
      </c>
      <c r="E16" s="122"/>
      <c r="F16" s="123"/>
      <c r="G16" s="124"/>
      <c r="H16" s="125" t="s">
        <v>536</v>
      </c>
      <c r="I16" s="125">
        <v>1</v>
      </c>
      <c r="J16" s="125"/>
      <c r="K16" s="125">
        <f>I16*J16</f>
        <v>0</v>
      </c>
      <c r="L16" s="126"/>
      <c r="M16" s="126"/>
      <c r="N16" s="126"/>
      <c r="O16" s="126">
        <f>K16*(L16+M16+N16)</f>
        <v>0</v>
      </c>
    </row>
    <row r="17" spans="1:15" s="26" customFormat="1">
      <c r="A17" s="10" t="s">
        <v>2</v>
      </c>
      <c r="B17" s="21" t="s">
        <v>10</v>
      </c>
      <c r="C17" s="25" t="s">
        <v>132</v>
      </c>
      <c r="D17" s="25" t="s">
        <v>136</v>
      </c>
      <c r="E17" s="21"/>
      <c r="F17" s="25"/>
      <c r="G17" s="25"/>
      <c r="H17" s="1" t="s">
        <v>137</v>
      </c>
      <c r="I17" s="4">
        <v>1</v>
      </c>
      <c r="J17" s="4">
        <v>39</v>
      </c>
      <c r="K17" s="4">
        <f t="shared" si="0"/>
        <v>39</v>
      </c>
      <c r="L17" s="52"/>
      <c r="M17" s="52"/>
      <c r="N17" s="52"/>
      <c r="O17" s="51">
        <f t="shared" si="1"/>
        <v>0</v>
      </c>
    </row>
    <row r="18" spans="1:15" s="26" customFormat="1">
      <c r="A18" s="10" t="s">
        <v>2</v>
      </c>
      <c r="B18" s="21" t="s">
        <v>339</v>
      </c>
      <c r="C18" s="22" t="s">
        <v>113</v>
      </c>
      <c r="D18" s="22" t="s">
        <v>112</v>
      </c>
      <c r="E18" s="21"/>
      <c r="F18" s="22"/>
      <c r="G18" s="22"/>
      <c r="H18" s="4" t="s">
        <v>124</v>
      </c>
      <c r="I18" s="4">
        <v>1</v>
      </c>
      <c r="J18" s="4">
        <v>39</v>
      </c>
      <c r="K18" s="4">
        <f t="shared" si="0"/>
        <v>39</v>
      </c>
      <c r="L18" s="52"/>
      <c r="M18" s="52"/>
      <c r="N18" s="52"/>
      <c r="O18" s="51">
        <f t="shared" si="1"/>
        <v>0</v>
      </c>
    </row>
    <row r="19" spans="1:15" s="26" customFormat="1">
      <c r="A19" s="10" t="s">
        <v>2</v>
      </c>
      <c r="B19" s="21" t="s">
        <v>340</v>
      </c>
      <c r="C19" s="25" t="s">
        <v>193</v>
      </c>
      <c r="D19" s="25" t="s">
        <v>191</v>
      </c>
      <c r="E19" s="21"/>
      <c r="F19" s="25"/>
      <c r="G19" s="25"/>
      <c r="H19" s="1" t="s">
        <v>194</v>
      </c>
      <c r="I19" s="4">
        <v>1</v>
      </c>
      <c r="J19" s="4">
        <v>39</v>
      </c>
      <c r="K19" s="4">
        <f t="shared" si="0"/>
        <v>39</v>
      </c>
      <c r="L19" s="52"/>
      <c r="M19" s="52"/>
      <c r="N19" s="52"/>
      <c r="O19" s="51">
        <f t="shared" si="1"/>
        <v>0</v>
      </c>
    </row>
    <row r="20" spans="1:15" s="26" customFormat="1">
      <c r="A20" s="10" t="s">
        <v>2</v>
      </c>
      <c r="B20" s="21" t="s">
        <v>323</v>
      </c>
      <c r="C20" s="25" t="s">
        <v>11</v>
      </c>
      <c r="D20" s="25" t="s">
        <v>109</v>
      </c>
      <c r="E20" s="21"/>
      <c r="F20" s="25"/>
      <c r="G20" s="25"/>
      <c r="H20" s="6" t="s">
        <v>322</v>
      </c>
      <c r="I20" s="1">
        <v>1</v>
      </c>
      <c r="J20" s="4">
        <v>39</v>
      </c>
      <c r="K20" s="4">
        <f t="shared" si="0"/>
        <v>39</v>
      </c>
      <c r="L20" s="52"/>
      <c r="M20" s="52"/>
      <c r="N20" s="52"/>
      <c r="O20" s="51">
        <f t="shared" si="1"/>
        <v>0</v>
      </c>
    </row>
    <row r="21" spans="1:15" s="26" customFormat="1">
      <c r="A21" s="7" t="s">
        <v>2</v>
      </c>
      <c r="B21" s="21" t="s">
        <v>228</v>
      </c>
      <c r="C21" s="24" t="s">
        <v>69</v>
      </c>
      <c r="D21" s="96" t="s">
        <v>78</v>
      </c>
      <c r="E21" s="21"/>
      <c r="F21" s="22"/>
      <c r="G21" s="23"/>
      <c r="H21" s="4" t="s">
        <v>227</v>
      </c>
      <c r="I21" s="4">
        <v>1</v>
      </c>
      <c r="J21" s="4">
        <v>39</v>
      </c>
      <c r="K21" s="4">
        <f>I21*J21</f>
        <v>39</v>
      </c>
      <c r="L21" s="51"/>
      <c r="M21" s="51"/>
      <c r="N21" s="51"/>
      <c r="O21" s="51">
        <f>K21*(L21+M21+N21)</f>
        <v>0</v>
      </c>
    </row>
    <row r="22" spans="1:15" s="26" customFormat="1">
      <c r="A22" s="10" t="s">
        <v>2</v>
      </c>
      <c r="B22" s="21" t="s">
        <v>9</v>
      </c>
      <c r="C22" s="25" t="s">
        <v>69</v>
      </c>
      <c r="D22" s="30" t="s">
        <v>79</v>
      </c>
      <c r="E22" s="21"/>
      <c r="F22" s="25"/>
      <c r="G22" s="23"/>
      <c r="H22" s="6" t="s">
        <v>80</v>
      </c>
      <c r="I22" s="1">
        <v>1</v>
      </c>
      <c r="J22" s="4">
        <v>39</v>
      </c>
      <c r="K22" s="4">
        <f t="shared" si="0"/>
        <v>39</v>
      </c>
      <c r="L22" s="52"/>
      <c r="M22" s="52"/>
      <c r="N22" s="52"/>
      <c r="O22" s="51">
        <f t="shared" si="1"/>
        <v>0</v>
      </c>
    </row>
    <row r="23" spans="1:15" s="26" customFormat="1">
      <c r="A23" s="7" t="s">
        <v>2</v>
      </c>
      <c r="B23" s="21" t="s">
        <v>229</v>
      </c>
      <c r="C23" s="24" t="s">
        <v>69</v>
      </c>
      <c r="D23" s="96" t="s">
        <v>641</v>
      </c>
      <c r="E23" s="21"/>
      <c r="F23" s="24"/>
      <c r="G23" s="99"/>
      <c r="H23" s="96" t="s">
        <v>642</v>
      </c>
      <c r="I23" s="4">
        <v>2</v>
      </c>
      <c r="J23" s="4">
        <v>39</v>
      </c>
      <c r="K23" s="4">
        <f>I23*J23</f>
        <v>78</v>
      </c>
      <c r="L23" s="51"/>
      <c r="M23" s="51"/>
      <c r="N23" s="51"/>
      <c r="O23" s="51">
        <f>K23*(L23+M23+N23)</f>
        <v>0</v>
      </c>
    </row>
    <row r="24" spans="1:15" s="26" customFormat="1">
      <c r="A24" s="10" t="s">
        <v>2</v>
      </c>
      <c r="B24" s="21" t="s">
        <v>5</v>
      </c>
      <c r="C24" s="25" t="s">
        <v>74</v>
      </c>
      <c r="D24" s="25" t="s">
        <v>92</v>
      </c>
      <c r="E24" s="21"/>
      <c r="F24" s="25"/>
      <c r="G24" s="25"/>
      <c r="H24" s="1" t="s">
        <v>278</v>
      </c>
      <c r="I24" s="1">
        <v>5</v>
      </c>
      <c r="J24" s="4">
        <v>39</v>
      </c>
      <c r="K24" s="4">
        <f>I24*J24</f>
        <v>195</v>
      </c>
      <c r="L24" s="52"/>
      <c r="M24" s="52"/>
      <c r="N24" s="52"/>
      <c r="O24" s="51">
        <f>K24*(L24+M24+N24)</f>
        <v>0</v>
      </c>
    </row>
    <row r="25" spans="1:15" ht="32.25">
      <c r="A25" s="10" t="s">
        <v>2</v>
      </c>
      <c r="B25" s="28" t="s">
        <v>485</v>
      </c>
      <c r="C25" s="25" t="s">
        <v>74</v>
      </c>
      <c r="D25" s="29" t="s">
        <v>192</v>
      </c>
      <c r="E25" s="28"/>
      <c r="F25" s="25"/>
      <c r="H25" s="7" t="s">
        <v>275</v>
      </c>
      <c r="I25" s="1">
        <v>1</v>
      </c>
      <c r="J25" s="4">
        <f>39-13</f>
        <v>26</v>
      </c>
      <c r="K25" s="4">
        <f t="shared" si="0"/>
        <v>26</v>
      </c>
      <c r="O25" s="51">
        <f t="shared" si="1"/>
        <v>0</v>
      </c>
    </row>
    <row r="26" spans="1:15" ht="32.25">
      <c r="A26" s="10" t="s">
        <v>2</v>
      </c>
      <c r="B26" s="28" t="s">
        <v>276</v>
      </c>
      <c r="C26" s="25" t="s">
        <v>74</v>
      </c>
      <c r="D26" s="29" t="s">
        <v>219</v>
      </c>
      <c r="E26" s="28"/>
      <c r="F26" s="25"/>
      <c r="H26" s="7" t="s">
        <v>703</v>
      </c>
      <c r="I26" s="7">
        <v>4</v>
      </c>
      <c r="J26" s="4">
        <f>39-13</f>
        <v>26</v>
      </c>
      <c r="K26" s="4">
        <f t="shared" si="0"/>
        <v>104</v>
      </c>
      <c r="O26" s="51">
        <f t="shared" si="1"/>
        <v>0</v>
      </c>
    </row>
    <row r="27" spans="1:15" ht="32.25">
      <c r="A27" s="7" t="s">
        <v>2</v>
      </c>
      <c r="B27" s="130" t="s">
        <v>705</v>
      </c>
      <c r="C27" s="25" t="s">
        <v>74</v>
      </c>
      <c r="D27" s="29" t="s">
        <v>707</v>
      </c>
      <c r="E27" s="28"/>
      <c r="F27" s="25"/>
      <c r="H27" s="7" t="s">
        <v>708</v>
      </c>
      <c r="I27" s="7">
        <v>2</v>
      </c>
      <c r="J27" s="4">
        <v>9</v>
      </c>
      <c r="K27" s="4">
        <f t="shared" ref="K27:K28" si="2">I27*J27</f>
        <v>18</v>
      </c>
      <c r="O27" s="51">
        <f t="shared" ref="O27:O28" si="3">K27*(L27+M27+N27)</f>
        <v>0</v>
      </c>
    </row>
    <row r="28" spans="1:15" ht="30" customHeight="1">
      <c r="A28" s="10" t="s">
        <v>2</v>
      </c>
      <c r="B28" s="130" t="s">
        <v>706</v>
      </c>
      <c r="C28" s="25" t="s">
        <v>709</v>
      </c>
      <c r="D28" s="29" t="s">
        <v>710</v>
      </c>
      <c r="E28" s="28"/>
      <c r="F28" s="25"/>
      <c r="H28" s="7" t="s">
        <v>711</v>
      </c>
      <c r="I28" s="7">
        <v>5</v>
      </c>
      <c r="J28" s="4">
        <v>4</v>
      </c>
      <c r="K28" s="4">
        <f t="shared" si="2"/>
        <v>20</v>
      </c>
      <c r="O28" s="51">
        <f t="shared" si="3"/>
        <v>0</v>
      </c>
    </row>
    <row r="29" spans="1:15">
      <c r="A29" s="44" t="s">
        <v>2</v>
      </c>
      <c r="B29" s="46" t="s">
        <v>358</v>
      </c>
      <c r="C29" s="41"/>
      <c r="D29" s="42"/>
      <c r="E29" s="46"/>
      <c r="F29" s="41"/>
      <c r="G29" s="42"/>
      <c r="H29" s="40"/>
      <c r="I29" s="40"/>
      <c r="J29" s="40"/>
      <c r="K29" s="40"/>
      <c r="L29" s="53"/>
      <c r="M29" s="53"/>
      <c r="N29" s="53"/>
      <c r="O29" s="54">
        <f>SUM(O3:O28)</f>
        <v>0</v>
      </c>
    </row>
    <row r="30" spans="1:15">
      <c r="A30" s="18"/>
      <c r="B30" s="19"/>
      <c r="C30" s="20"/>
      <c r="D30" s="20"/>
      <c r="E30" s="19"/>
      <c r="F30" s="20"/>
      <c r="G30" s="20"/>
      <c r="H30" s="3" t="s">
        <v>458</v>
      </c>
      <c r="I30" s="3"/>
      <c r="J30" s="3"/>
      <c r="K30" s="3"/>
      <c r="L30" s="55"/>
      <c r="M30" s="55"/>
      <c r="N30" s="55"/>
      <c r="O30" s="55"/>
    </row>
    <row r="31" spans="1:15">
      <c r="A31" s="7" t="s">
        <v>458</v>
      </c>
      <c r="B31" s="21" t="s">
        <v>465</v>
      </c>
      <c r="C31" s="22" t="s">
        <v>94</v>
      </c>
      <c r="D31" s="22" t="s">
        <v>462</v>
      </c>
      <c r="E31" s="21"/>
      <c r="F31" s="22"/>
      <c r="G31" s="22"/>
      <c r="H31" s="8" t="s">
        <v>565</v>
      </c>
      <c r="I31" s="8">
        <v>25</v>
      </c>
      <c r="J31" s="8">
        <v>0.4</v>
      </c>
      <c r="K31" s="4">
        <f t="shared" ref="K31:K50" si="4">I31*J31</f>
        <v>10</v>
      </c>
      <c r="O31" s="51">
        <f t="shared" ref="O31:O50" si="5">K31*(L31+M31+N31)</f>
        <v>0</v>
      </c>
    </row>
    <row r="32" spans="1:15">
      <c r="A32" s="7" t="s">
        <v>458</v>
      </c>
      <c r="B32" s="21" t="s">
        <v>498</v>
      </c>
      <c r="C32" s="22" t="s">
        <v>499</v>
      </c>
      <c r="D32" s="22" t="s">
        <v>500</v>
      </c>
      <c r="E32" s="21"/>
      <c r="F32" s="22"/>
      <c r="G32" s="22"/>
      <c r="H32" s="8" t="s">
        <v>566</v>
      </c>
      <c r="I32" s="8">
        <v>25</v>
      </c>
      <c r="J32" s="8">
        <v>1</v>
      </c>
      <c r="K32" s="4">
        <f>I32*J32</f>
        <v>25</v>
      </c>
      <c r="O32" s="51">
        <f>K32*(L32+M32+N32)</f>
        <v>0</v>
      </c>
    </row>
    <row r="33" spans="1:15" ht="32.25">
      <c r="A33" s="7" t="s">
        <v>458</v>
      </c>
      <c r="B33" s="21" t="s">
        <v>17</v>
      </c>
      <c r="C33" s="22" t="s">
        <v>94</v>
      </c>
      <c r="D33" s="22" t="s">
        <v>101</v>
      </c>
      <c r="E33" s="21"/>
      <c r="F33" s="22"/>
      <c r="G33" s="22"/>
      <c r="H33" s="4" t="s">
        <v>102</v>
      </c>
      <c r="I33" s="4">
        <v>4</v>
      </c>
      <c r="J33" s="8">
        <v>1</v>
      </c>
      <c r="K33" s="4">
        <f t="shared" si="4"/>
        <v>4</v>
      </c>
      <c r="O33" s="51">
        <f t="shared" si="5"/>
        <v>0</v>
      </c>
    </row>
    <row r="34" spans="1:15" ht="32.25">
      <c r="A34" s="7" t="s">
        <v>458</v>
      </c>
      <c r="B34" s="21" t="s">
        <v>18</v>
      </c>
      <c r="C34" s="22" t="s">
        <v>94</v>
      </c>
      <c r="D34" s="22" t="s">
        <v>103</v>
      </c>
      <c r="E34" s="21"/>
      <c r="F34" s="22"/>
      <c r="G34" s="22"/>
      <c r="H34" s="4" t="s">
        <v>104</v>
      </c>
      <c r="I34" s="4">
        <v>1</v>
      </c>
      <c r="J34" s="8">
        <v>1</v>
      </c>
      <c r="K34" s="4">
        <f t="shared" si="4"/>
        <v>1</v>
      </c>
      <c r="O34" s="51">
        <f t="shared" si="5"/>
        <v>0</v>
      </c>
    </row>
    <row r="35" spans="1:15" ht="32.25">
      <c r="A35" s="7" t="s">
        <v>458</v>
      </c>
      <c r="B35" s="21" t="s">
        <v>483</v>
      </c>
      <c r="C35" s="22" t="s">
        <v>94</v>
      </c>
      <c r="D35" s="22" t="s">
        <v>479</v>
      </c>
      <c r="E35" s="21"/>
      <c r="F35" s="22"/>
      <c r="G35" s="22"/>
      <c r="H35" s="4" t="s">
        <v>481</v>
      </c>
      <c r="I35" s="4">
        <v>1</v>
      </c>
      <c r="J35" s="8">
        <v>1</v>
      </c>
      <c r="K35" s="4">
        <f>I35*J35</f>
        <v>1</v>
      </c>
      <c r="O35" s="51">
        <f t="shared" si="5"/>
        <v>0</v>
      </c>
    </row>
    <row r="36" spans="1:15">
      <c r="A36" s="7" t="s">
        <v>458</v>
      </c>
      <c r="B36" s="21" t="s">
        <v>484</v>
      </c>
      <c r="C36" s="22" t="s">
        <v>94</v>
      </c>
      <c r="D36" s="22" t="s">
        <v>480</v>
      </c>
      <c r="E36" s="21"/>
      <c r="F36" s="22"/>
      <c r="G36" s="22"/>
      <c r="H36" s="4" t="s">
        <v>482</v>
      </c>
      <c r="I36" s="4">
        <v>1</v>
      </c>
      <c r="J36" s="8">
        <v>1</v>
      </c>
      <c r="K36" s="4">
        <f>I36*J36</f>
        <v>1</v>
      </c>
      <c r="O36" s="51">
        <f t="shared" si="5"/>
        <v>0</v>
      </c>
    </row>
    <row r="37" spans="1:15">
      <c r="A37" s="7" t="s">
        <v>458</v>
      </c>
      <c r="B37" s="21" t="s">
        <v>460</v>
      </c>
      <c r="C37" s="22" t="s">
        <v>464</v>
      </c>
      <c r="D37" s="22" t="s">
        <v>466</v>
      </c>
      <c r="E37" s="21"/>
      <c r="F37" s="22"/>
      <c r="G37" s="22"/>
      <c r="H37" s="4" t="s">
        <v>459</v>
      </c>
      <c r="I37" s="4">
        <v>4</v>
      </c>
      <c r="J37" s="8">
        <v>1</v>
      </c>
      <c r="K37" s="4">
        <f>I37*J37</f>
        <v>4</v>
      </c>
      <c r="O37" s="51">
        <f t="shared" si="5"/>
        <v>0</v>
      </c>
    </row>
    <row r="38" spans="1:15">
      <c r="A38" s="7" t="s">
        <v>458</v>
      </c>
      <c r="B38" s="21" t="s">
        <v>461</v>
      </c>
      <c r="C38" s="22" t="s">
        <v>464</v>
      </c>
      <c r="D38" s="22" t="s">
        <v>467</v>
      </c>
      <c r="E38" s="21"/>
      <c r="F38" s="22"/>
      <c r="G38" s="22"/>
      <c r="H38" s="4" t="s">
        <v>468</v>
      </c>
      <c r="I38" s="4">
        <v>25</v>
      </c>
      <c r="J38" s="8">
        <v>1</v>
      </c>
      <c r="K38" s="4">
        <f>I38*J38</f>
        <v>25</v>
      </c>
      <c r="O38" s="51">
        <f t="shared" si="5"/>
        <v>0</v>
      </c>
    </row>
    <row r="39" spans="1:15">
      <c r="A39" s="7" t="s">
        <v>458</v>
      </c>
      <c r="B39" s="21" t="s">
        <v>463</v>
      </c>
      <c r="C39" s="22" t="s">
        <v>464</v>
      </c>
      <c r="D39" s="22" t="s">
        <v>469</v>
      </c>
      <c r="E39" s="21"/>
      <c r="F39" s="22"/>
      <c r="G39" s="22"/>
      <c r="H39" s="4" t="s">
        <v>470</v>
      </c>
      <c r="I39" s="4">
        <v>1</v>
      </c>
      <c r="J39" s="8">
        <v>1</v>
      </c>
      <c r="K39" s="4">
        <f>I39*J39</f>
        <v>1</v>
      </c>
      <c r="O39" s="51">
        <f t="shared" si="5"/>
        <v>0</v>
      </c>
    </row>
    <row r="40" spans="1:15">
      <c r="A40" s="7" t="s">
        <v>458</v>
      </c>
      <c r="B40" s="21" t="s">
        <v>342</v>
      </c>
      <c r="C40" s="25" t="s">
        <v>74</v>
      </c>
      <c r="D40" s="27" t="s">
        <v>64</v>
      </c>
      <c r="E40" s="21"/>
      <c r="F40" s="25"/>
      <c r="G40" s="27"/>
      <c r="H40" s="4" t="s">
        <v>341</v>
      </c>
      <c r="I40" s="4">
        <v>1</v>
      </c>
      <c r="J40" s="8">
        <v>1</v>
      </c>
      <c r="K40" s="4">
        <f t="shared" si="4"/>
        <v>1</v>
      </c>
      <c r="O40" s="51">
        <f t="shared" si="5"/>
        <v>0</v>
      </c>
    </row>
    <row r="41" spans="1:15" ht="32.25">
      <c r="A41" s="7" t="s">
        <v>458</v>
      </c>
      <c r="B41" s="21" t="s">
        <v>54</v>
      </c>
      <c r="C41" s="30" t="s">
        <v>144</v>
      </c>
      <c r="D41" s="22" t="s">
        <v>63</v>
      </c>
      <c r="E41" s="21"/>
      <c r="F41" s="30"/>
      <c r="G41" s="22"/>
      <c r="H41" s="4" t="s">
        <v>145</v>
      </c>
      <c r="I41" s="4">
        <v>1</v>
      </c>
      <c r="J41" s="8">
        <v>1</v>
      </c>
      <c r="K41" s="4">
        <f t="shared" si="4"/>
        <v>1</v>
      </c>
      <c r="O41" s="51">
        <f t="shared" si="5"/>
        <v>0</v>
      </c>
    </row>
    <row r="42" spans="1:15" ht="21.75" customHeight="1">
      <c r="A42" s="7" t="s">
        <v>458</v>
      </c>
      <c r="B42" s="21" t="s">
        <v>324</v>
      </c>
      <c r="C42" s="22" t="s">
        <v>11</v>
      </c>
      <c r="D42" s="22" t="s">
        <v>110</v>
      </c>
      <c r="E42" s="21"/>
      <c r="F42" s="22"/>
      <c r="G42" s="22"/>
      <c r="H42" s="4" t="s">
        <v>111</v>
      </c>
      <c r="I42" s="4">
        <v>1</v>
      </c>
      <c r="J42" s="8">
        <v>1</v>
      </c>
      <c r="K42" s="4">
        <f t="shared" si="4"/>
        <v>1</v>
      </c>
      <c r="O42" s="51">
        <f t="shared" si="5"/>
        <v>0</v>
      </c>
    </row>
    <row r="43" spans="1:15">
      <c r="A43" s="7" t="s">
        <v>458</v>
      </c>
      <c r="B43" s="21" t="s">
        <v>57</v>
      </c>
      <c r="C43" s="25" t="s">
        <v>74</v>
      </c>
      <c r="D43" s="22" t="s">
        <v>75</v>
      </c>
      <c r="E43" s="21"/>
      <c r="F43" s="25"/>
      <c r="G43" s="22"/>
      <c r="H43" s="4" t="s">
        <v>293</v>
      </c>
      <c r="I43" s="4">
        <v>1</v>
      </c>
      <c r="J43" s="8">
        <v>1</v>
      </c>
      <c r="K43" s="4">
        <f t="shared" si="4"/>
        <v>1</v>
      </c>
      <c r="O43" s="51">
        <f t="shared" si="5"/>
        <v>0</v>
      </c>
    </row>
    <row r="44" spans="1:15">
      <c r="A44" s="7" t="s">
        <v>458</v>
      </c>
      <c r="B44" s="21" t="s">
        <v>55</v>
      </c>
      <c r="C44" s="25" t="s">
        <v>74</v>
      </c>
      <c r="D44" s="22" t="s">
        <v>65</v>
      </c>
      <c r="E44" s="21"/>
      <c r="F44" s="25"/>
      <c r="G44" s="22"/>
      <c r="H44" s="4" t="s">
        <v>280</v>
      </c>
      <c r="I44" s="4">
        <v>1</v>
      </c>
      <c r="J44" s="8">
        <v>1</v>
      </c>
      <c r="K44" s="4">
        <f t="shared" si="4"/>
        <v>1</v>
      </c>
      <c r="O44" s="51">
        <f t="shared" si="5"/>
        <v>0</v>
      </c>
    </row>
    <row r="45" spans="1:15">
      <c r="A45" s="7" t="s">
        <v>458</v>
      </c>
      <c r="B45" s="21" t="s">
        <v>6</v>
      </c>
      <c r="C45" s="25" t="s">
        <v>74</v>
      </c>
      <c r="D45" s="22" t="s">
        <v>22</v>
      </c>
      <c r="E45" s="21"/>
      <c r="F45" s="25"/>
      <c r="G45" s="22"/>
      <c r="H45" s="4" t="s">
        <v>279</v>
      </c>
      <c r="I45" s="4">
        <v>1</v>
      </c>
      <c r="J45" s="8">
        <v>1</v>
      </c>
      <c r="K45" s="4">
        <f t="shared" si="4"/>
        <v>1</v>
      </c>
      <c r="O45" s="51">
        <f t="shared" si="5"/>
        <v>0</v>
      </c>
    </row>
    <row r="46" spans="1:15">
      <c r="A46" s="7" t="s">
        <v>458</v>
      </c>
      <c r="B46" s="21" t="s">
        <v>26</v>
      </c>
      <c r="C46" s="22" t="s">
        <v>132</v>
      </c>
      <c r="D46" s="22" t="s">
        <v>131</v>
      </c>
      <c r="E46" s="21"/>
      <c r="F46" s="22"/>
      <c r="G46" s="22"/>
      <c r="H46" s="4" t="s">
        <v>327</v>
      </c>
      <c r="I46" s="4">
        <v>1</v>
      </c>
      <c r="J46" s="8">
        <v>1</v>
      </c>
      <c r="K46" s="4">
        <f t="shared" si="4"/>
        <v>1</v>
      </c>
      <c r="O46" s="51">
        <f t="shared" si="5"/>
        <v>0</v>
      </c>
    </row>
    <row r="47" spans="1:15">
      <c r="A47" s="7" t="s">
        <v>458</v>
      </c>
      <c r="B47" s="21" t="s">
        <v>475</v>
      </c>
      <c r="C47" s="22" t="s">
        <v>476</v>
      </c>
      <c r="D47" s="22" t="s">
        <v>477</v>
      </c>
      <c r="E47" s="21"/>
      <c r="F47" s="22"/>
      <c r="G47" s="22"/>
      <c r="H47" s="4" t="s">
        <v>478</v>
      </c>
      <c r="I47" s="4">
        <v>1</v>
      </c>
      <c r="J47" s="8">
        <v>1</v>
      </c>
      <c r="K47" s="4">
        <f>I47*J47</f>
        <v>1</v>
      </c>
      <c r="O47" s="51">
        <f t="shared" si="5"/>
        <v>0</v>
      </c>
    </row>
    <row r="48" spans="1:15">
      <c r="A48" s="7" t="s">
        <v>458</v>
      </c>
      <c r="B48" s="21" t="s">
        <v>344</v>
      </c>
      <c r="C48" s="22" t="s">
        <v>73</v>
      </c>
      <c r="D48" s="22" t="s">
        <v>62</v>
      </c>
      <c r="E48" s="21"/>
      <c r="F48" s="22"/>
      <c r="G48" s="22"/>
      <c r="H48" s="4" t="s">
        <v>130</v>
      </c>
      <c r="I48" s="4">
        <v>1</v>
      </c>
      <c r="J48" s="8">
        <v>1</v>
      </c>
      <c r="K48" s="4">
        <f t="shared" si="4"/>
        <v>1</v>
      </c>
      <c r="O48" s="51">
        <f t="shared" si="5"/>
        <v>0</v>
      </c>
    </row>
    <row r="49" spans="1:15">
      <c r="A49" s="7" t="s">
        <v>458</v>
      </c>
      <c r="B49" s="21" t="s">
        <v>345</v>
      </c>
      <c r="C49" s="22" t="s">
        <v>73</v>
      </c>
      <c r="D49" s="22" t="s">
        <v>129</v>
      </c>
      <c r="E49" s="21"/>
      <c r="F49" s="22"/>
      <c r="G49" s="22"/>
      <c r="H49" s="4" t="s">
        <v>343</v>
      </c>
      <c r="I49" s="4">
        <v>1</v>
      </c>
      <c r="J49" s="8">
        <v>1</v>
      </c>
      <c r="K49" s="4">
        <f t="shared" si="4"/>
        <v>1</v>
      </c>
      <c r="O49" s="51">
        <f t="shared" si="5"/>
        <v>0</v>
      </c>
    </row>
    <row r="50" spans="1:15">
      <c r="A50" s="7" t="s">
        <v>458</v>
      </c>
      <c r="B50" s="21" t="s">
        <v>505</v>
      </c>
      <c r="C50" s="22" t="s">
        <v>499</v>
      </c>
      <c r="D50" s="22" t="s">
        <v>506</v>
      </c>
      <c r="E50" s="21"/>
      <c r="F50" s="22"/>
      <c r="G50" s="22"/>
      <c r="H50" s="8" t="s">
        <v>507</v>
      </c>
      <c r="I50" s="8">
        <v>1</v>
      </c>
      <c r="J50" s="8">
        <v>1</v>
      </c>
      <c r="K50" s="4">
        <f t="shared" si="4"/>
        <v>1</v>
      </c>
      <c r="O50" s="51">
        <f t="shared" si="5"/>
        <v>0</v>
      </c>
    </row>
    <row r="51" spans="1:15">
      <c r="A51" s="44" t="s">
        <v>458</v>
      </c>
      <c r="B51" s="45" t="s">
        <v>358</v>
      </c>
      <c r="C51" s="41"/>
      <c r="D51" s="41"/>
      <c r="E51" s="45"/>
      <c r="F51" s="41"/>
      <c r="G51" s="41"/>
      <c r="H51" s="43"/>
      <c r="I51" s="43"/>
      <c r="J51" s="43"/>
      <c r="K51" s="43"/>
      <c r="L51" s="53"/>
      <c r="M51" s="53"/>
      <c r="N51" s="53"/>
      <c r="O51" s="54">
        <f>SUM(O31:O50)</f>
        <v>0</v>
      </c>
    </row>
    <row r="52" spans="1:15">
      <c r="A52" s="18"/>
      <c r="B52" s="19"/>
      <c r="C52" s="20"/>
      <c r="D52" s="20"/>
      <c r="E52" s="19"/>
      <c r="F52" s="20"/>
      <c r="G52" s="20"/>
      <c r="H52" s="3" t="s">
        <v>16</v>
      </c>
      <c r="I52" s="3"/>
      <c r="J52" s="3"/>
      <c r="K52" s="3"/>
      <c r="L52" s="55"/>
      <c r="M52" s="55"/>
      <c r="N52" s="55"/>
      <c r="O52" s="55"/>
    </row>
    <row r="53" spans="1:15">
      <c r="A53" s="7" t="s">
        <v>16</v>
      </c>
      <c r="B53" s="21" t="s">
        <v>238</v>
      </c>
      <c r="C53" s="22" t="s">
        <v>94</v>
      </c>
      <c r="D53" s="22" t="s">
        <v>236</v>
      </c>
      <c r="E53" s="21"/>
      <c r="F53" s="22"/>
      <c r="G53" s="22"/>
      <c r="H53" s="8" t="s">
        <v>563</v>
      </c>
      <c r="I53" s="8">
        <v>33</v>
      </c>
      <c r="J53" s="8">
        <v>2</v>
      </c>
      <c r="K53" s="4">
        <f>I53*J53</f>
        <v>66</v>
      </c>
      <c r="O53" s="51">
        <f t="shared" ref="O53:O68" si="6">K53*(L53+M53+N53)</f>
        <v>0</v>
      </c>
    </row>
    <row r="54" spans="1:15">
      <c r="A54" s="7" t="s">
        <v>16</v>
      </c>
      <c r="B54" s="21" t="s">
        <v>501</v>
      </c>
      <c r="C54" s="22" t="s">
        <v>499</v>
      </c>
      <c r="D54" s="22" t="s">
        <v>502</v>
      </c>
      <c r="E54" s="21"/>
      <c r="F54" s="22"/>
      <c r="G54" s="22"/>
      <c r="H54" s="8" t="s">
        <v>564</v>
      </c>
      <c r="I54" s="8">
        <v>33</v>
      </c>
      <c r="J54" s="8">
        <v>5</v>
      </c>
      <c r="K54" s="4">
        <f>I54*J54</f>
        <v>165</v>
      </c>
      <c r="O54" s="51">
        <f>K54*(L54+M54+N54)</f>
        <v>0</v>
      </c>
    </row>
    <row r="55" spans="1:15" ht="23.25" customHeight="1">
      <c r="A55" s="7" t="s">
        <v>16</v>
      </c>
      <c r="B55" s="21" t="s">
        <v>17</v>
      </c>
      <c r="C55" s="22" t="s">
        <v>94</v>
      </c>
      <c r="D55" s="22" t="s">
        <v>101</v>
      </c>
      <c r="E55" s="21"/>
      <c r="F55" s="22"/>
      <c r="G55" s="22"/>
      <c r="H55" s="4" t="s">
        <v>102</v>
      </c>
      <c r="I55" s="4">
        <v>5</v>
      </c>
      <c r="J55" s="8">
        <v>7</v>
      </c>
      <c r="K55" s="4">
        <f t="shared" ref="K55:K68" si="7">I55*J55</f>
        <v>35</v>
      </c>
      <c r="O55" s="51">
        <f t="shared" si="6"/>
        <v>0</v>
      </c>
    </row>
    <row r="56" spans="1:15" ht="20.25" customHeight="1">
      <c r="A56" s="7" t="s">
        <v>16</v>
      </c>
      <c r="B56" s="21" t="s">
        <v>18</v>
      </c>
      <c r="C56" s="22" t="s">
        <v>94</v>
      </c>
      <c r="D56" s="22" t="s">
        <v>103</v>
      </c>
      <c r="E56" s="21"/>
      <c r="F56" s="22"/>
      <c r="G56" s="22"/>
      <c r="H56" s="4" t="s">
        <v>104</v>
      </c>
      <c r="I56" s="4">
        <v>1</v>
      </c>
      <c r="J56" s="8">
        <v>7</v>
      </c>
      <c r="K56" s="4">
        <f t="shared" si="7"/>
        <v>7</v>
      </c>
      <c r="O56" s="51">
        <f t="shared" si="6"/>
        <v>0</v>
      </c>
    </row>
    <row r="57" spans="1:15">
      <c r="A57" s="7" t="s">
        <v>16</v>
      </c>
      <c r="B57" s="21" t="s">
        <v>512</v>
      </c>
      <c r="C57" s="22" t="s">
        <v>60</v>
      </c>
      <c r="D57" s="22" t="s">
        <v>513</v>
      </c>
      <c r="E57" s="21"/>
      <c r="F57" s="22"/>
      <c r="G57" s="22"/>
      <c r="H57" s="4" t="s">
        <v>514</v>
      </c>
      <c r="I57" s="4">
        <v>1</v>
      </c>
      <c r="J57" s="8">
        <v>7</v>
      </c>
      <c r="K57" s="4">
        <f>I57*J57</f>
        <v>7</v>
      </c>
      <c r="O57" s="51">
        <f>K57*(L57+M57+N57)</f>
        <v>0</v>
      </c>
    </row>
    <row r="58" spans="1:15">
      <c r="A58" s="7" t="s">
        <v>16</v>
      </c>
      <c r="B58" s="21" t="s">
        <v>342</v>
      </c>
      <c r="C58" s="25" t="s">
        <v>74</v>
      </c>
      <c r="D58" s="27" t="s">
        <v>64</v>
      </c>
      <c r="E58" s="21"/>
      <c r="F58" s="25"/>
      <c r="G58" s="27"/>
      <c r="H58" s="4" t="s">
        <v>341</v>
      </c>
      <c r="I58" s="4">
        <v>1</v>
      </c>
      <c r="J58" s="8">
        <v>7</v>
      </c>
      <c r="K58" s="4">
        <f t="shared" si="7"/>
        <v>7</v>
      </c>
      <c r="O58" s="51">
        <f t="shared" si="6"/>
        <v>0</v>
      </c>
    </row>
    <row r="59" spans="1:15" ht="32.25">
      <c r="A59" s="7" t="s">
        <v>16</v>
      </c>
      <c r="B59" s="21" t="s">
        <v>54</v>
      </c>
      <c r="C59" s="30" t="s">
        <v>144</v>
      </c>
      <c r="D59" s="22" t="s">
        <v>63</v>
      </c>
      <c r="E59" s="21"/>
      <c r="F59" s="30"/>
      <c r="G59" s="22"/>
      <c r="H59" s="4" t="s">
        <v>145</v>
      </c>
      <c r="I59" s="4">
        <v>1</v>
      </c>
      <c r="J59" s="8">
        <v>7</v>
      </c>
      <c r="K59" s="4">
        <f t="shared" si="7"/>
        <v>7</v>
      </c>
      <c r="O59" s="51">
        <f t="shared" si="6"/>
        <v>0</v>
      </c>
    </row>
    <row r="60" spans="1:15" ht="23.25" customHeight="1">
      <c r="A60" s="7" t="s">
        <v>16</v>
      </c>
      <c r="B60" s="21" t="s">
        <v>324</v>
      </c>
      <c r="C60" s="22" t="s">
        <v>11</v>
      </c>
      <c r="D60" s="22" t="s">
        <v>110</v>
      </c>
      <c r="E60" s="21"/>
      <c r="F60" s="22"/>
      <c r="G60" s="22"/>
      <c r="H60" s="4" t="s">
        <v>111</v>
      </c>
      <c r="I60" s="4">
        <v>1</v>
      </c>
      <c r="J60" s="8">
        <v>7</v>
      </c>
      <c r="K60" s="4">
        <f t="shared" si="7"/>
        <v>7</v>
      </c>
      <c r="O60" s="51">
        <f t="shared" si="6"/>
        <v>0</v>
      </c>
    </row>
    <row r="61" spans="1:15">
      <c r="A61" s="7" t="s">
        <v>16</v>
      </c>
      <c r="B61" s="21" t="s">
        <v>57</v>
      </c>
      <c r="C61" s="25" t="s">
        <v>74</v>
      </c>
      <c r="D61" s="22" t="s">
        <v>75</v>
      </c>
      <c r="E61" s="21"/>
      <c r="F61" s="25"/>
      <c r="G61" s="22"/>
      <c r="H61" s="4" t="s">
        <v>293</v>
      </c>
      <c r="I61" s="4">
        <v>1</v>
      </c>
      <c r="J61" s="8">
        <v>7</v>
      </c>
      <c r="K61" s="4">
        <f t="shared" si="7"/>
        <v>7</v>
      </c>
      <c r="O61" s="51">
        <f t="shared" si="6"/>
        <v>0</v>
      </c>
    </row>
    <row r="62" spans="1:15">
      <c r="A62" s="7" t="s">
        <v>16</v>
      </c>
      <c r="B62" s="21" t="s">
        <v>55</v>
      </c>
      <c r="C62" s="25" t="s">
        <v>74</v>
      </c>
      <c r="D62" s="22" t="s">
        <v>65</v>
      </c>
      <c r="E62" s="21"/>
      <c r="F62" s="25"/>
      <c r="G62" s="22"/>
      <c r="H62" s="4" t="s">
        <v>280</v>
      </c>
      <c r="I62" s="4">
        <v>1</v>
      </c>
      <c r="J62" s="8">
        <v>7</v>
      </c>
      <c r="K62" s="4">
        <f t="shared" si="7"/>
        <v>7</v>
      </c>
      <c r="O62" s="51">
        <f t="shared" si="6"/>
        <v>0</v>
      </c>
    </row>
    <row r="63" spans="1:15">
      <c r="A63" s="7" t="s">
        <v>16</v>
      </c>
      <c r="B63" s="21" t="s">
        <v>6</v>
      </c>
      <c r="C63" s="25" t="s">
        <v>74</v>
      </c>
      <c r="D63" s="22" t="s">
        <v>22</v>
      </c>
      <c r="E63" s="21"/>
      <c r="F63" s="25"/>
      <c r="G63" s="22"/>
      <c r="H63" s="4" t="s">
        <v>279</v>
      </c>
      <c r="I63" s="4">
        <v>1</v>
      </c>
      <c r="J63" s="8">
        <v>7</v>
      </c>
      <c r="K63" s="4">
        <f t="shared" si="7"/>
        <v>7</v>
      </c>
      <c r="O63" s="51">
        <f t="shared" si="6"/>
        <v>0</v>
      </c>
    </row>
    <row r="64" spans="1:15">
      <c r="A64" s="7" t="s">
        <v>16</v>
      </c>
      <c r="B64" s="21" t="s">
        <v>26</v>
      </c>
      <c r="C64" s="22" t="s">
        <v>132</v>
      </c>
      <c r="D64" s="22" t="s">
        <v>131</v>
      </c>
      <c r="E64" s="21"/>
      <c r="F64" s="22"/>
      <c r="G64" s="22"/>
      <c r="H64" s="4" t="s">
        <v>327</v>
      </c>
      <c r="I64" s="4">
        <v>1</v>
      </c>
      <c r="J64" s="8">
        <v>7</v>
      </c>
      <c r="K64" s="4">
        <f t="shared" si="7"/>
        <v>7</v>
      </c>
      <c r="O64" s="51">
        <f t="shared" si="6"/>
        <v>0</v>
      </c>
    </row>
    <row r="65" spans="1:15">
      <c r="A65" s="7" t="s">
        <v>16</v>
      </c>
      <c r="B65" s="21" t="s">
        <v>344</v>
      </c>
      <c r="C65" s="22" t="s">
        <v>73</v>
      </c>
      <c r="D65" s="22" t="s">
        <v>62</v>
      </c>
      <c r="E65" s="21"/>
      <c r="F65" s="22"/>
      <c r="G65" s="22"/>
      <c r="H65" s="4" t="s">
        <v>130</v>
      </c>
      <c r="I65" s="4">
        <v>1</v>
      </c>
      <c r="J65" s="8">
        <v>7</v>
      </c>
      <c r="K65" s="4">
        <f t="shared" si="7"/>
        <v>7</v>
      </c>
      <c r="O65" s="51">
        <f t="shared" si="6"/>
        <v>0</v>
      </c>
    </row>
    <row r="66" spans="1:15">
      <c r="A66" s="7" t="s">
        <v>16</v>
      </c>
      <c r="B66" s="21" t="s">
        <v>345</v>
      </c>
      <c r="C66" s="22" t="s">
        <v>73</v>
      </c>
      <c r="D66" s="22" t="s">
        <v>129</v>
      </c>
      <c r="E66" s="21"/>
      <c r="F66" s="22"/>
      <c r="G66" s="22"/>
      <c r="H66" s="4" t="s">
        <v>343</v>
      </c>
      <c r="I66" s="4">
        <v>1</v>
      </c>
      <c r="J66" s="8">
        <v>7</v>
      </c>
      <c r="K66" s="4">
        <f t="shared" si="7"/>
        <v>7</v>
      </c>
      <c r="O66" s="51">
        <f t="shared" si="6"/>
        <v>0</v>
      </c>
    </row>
    <row r="67" spans="1:15">
      <c r="A67" s="7" t="s">
        <v>16</v>
      </c>
      <c r="B67" s="21" t="s">
        <v>50</v>
      </c>
      <c r="C67" s="22" t="s">
        <v>94</v>
      </c>
      <c r="D67" s="22" t="s">
        <v>237</v>
      </c>
      <c r="E67" s="21"/>
      <c r="F67" s="22"/>
      <c r="G67" s="22"/>
      <c r="H67" s="8" t="s">
        <v>569</v>
      </c>
      <c r="I67" s="8">
        <v>1</v>
      </c>
      <c r="J67" s="8">
        <v>1</v>
      </c>
      <c r="K67" s="4">
        <f>I67*J67</f>
        <v>1</v>
      </c>
      <c r="O67" s="51">
        <f>K67*(L67+M67+N67)</f>
        <v>0</v>
      </c>
    </row>
    <row r="68" spans="1:15">
      <c r="A68" s="7" t="s">
        <v>16</v>
      </c>
      <c r="B68" s="21" t="s">
        <v>505</v>
      </c>
      <c r="C68" s="22" t="s">
        <v>499</v>
      </c>
      <c r="D68" s="22" t="s">
        <v>506</v>
      </c>
      <c r="E68" s="21"/>
      <c r="F68" s="22"/>
      <c r="G68" s="22"/>
      <c r="H68" s="8" t="s">
        <v>571</v>
      </c>
      <c r="I68" s="8">
        <v>1</v>
      </c>
      <c r="J68" s="8">
        <v>6</v>
      </c>
      <c r="K68" s="4">
        <f t="shared" si="7"/>
        <v>6</v>
      </c>
      <c r="O68" s="51">
        <f t="shared" si="6"/>
        <v>0</v>
      </c>
    </row>
    <row r="69" spans="1:15">
      <c r="A69" s="44" t="s">
        <v>16</v>
      </c>
      <c r="B69" s="45" t="s">
        <v>358</v>
      </c>
      <c r="C69" s="41"/>
      <c r="D69" s="41"/>
      <c r="E69" s="45"/>
      <c r="F69" s="41"/>
      <c r="G69" s="41"/>
      <c r="H69" s="43"/>
      <c r="I69" s="43"/>
      <c r="J69" s="43"/>
      <c r="K69" s="43"/>
      <c r="L69" s="53"/>
      <c r="M69" s="53"/>
      <c r="N69" s="53"/>
      <c r="O69" s="54">
        <f>SUM(O53:O68)</f>
        <v>0</v>
      </c>
    </row>
    <row r="70" spans="1:15">
      <c r="A70" s="18"/>
      <c r="B70" s="19"/>
      <c r="C70" s="20"/>
      <c r="D70" s="20"/>
      <c r="E70" s="19"/>
      <c r="F70" s="20"/>
      <c r="G70" s="20"/>
      <c r="H70" s="3" t="s">
        <v>25</v>
      </c>
      <c r="I70" s="3"/>
      <c r="J70" s="3"/>
      <c r="K70" s="3"/>
      <c r="L70" s="55"/>
      <c r="M70" s="55"/>
      <c r="N70" s="55"/>
      <c r="O70" s="55"/>
    </row>
    <row r="71" spans="1:15" ht="15.75" customHeight="1">
      <c r="A71" s="7" t="s">
        <v>25</v>
      </c>
      <c r="B71" s="21" t="s">
        <v>20</v>
      </c>
      <c r="C71" s="22" t="s">
        <v>94</v>
      </c>
      <c r="D71" s="22" t="s">
        <v>96</v>
      </c>
      <c r="E71" s="21"/>
      <c r="F71" s="22"/>
      <c r="G71" s="22"/>
      <c r="H71" s="4" t="s">
        <v>567</v>
      </c>
      <c r="I71" s="4">
        <v>33</v>
      </c>
      <c r="J71" s="4">
        <v>1</v>
      </c>
      <c r="K71" s="4">
        <f t="shared" ref="K71:K79" si="8">I71*J71</f>
        <v>33</v>
      </c>
      <c r="O71" s="51">
        <f t="shared" ref="O71:O79" si="9">K71*(L71+M71+N71)</f>
        <v>0</v>
      </c>
    </row>
    <row r="72" spans="1:15">
      <c r="A72" s="7" t="s">
        <v>25</v>
      </c>
      <c r="B72" s="21" t="s">
        <v>503</v>
      </c>
      <c r="C72" s="22" t="s">
        <v>499</v>
      </c>
      <c r="D72" s="22" t="s">
        <v>504</v>
      </c>
      <c r="E72" s="21"/>
      <c r="F72" s="22"/>
      <c r="G72" s="22"/>
      <c r="H72" s="8" t="s">
        <v>568</v>
      </c>
      <c r="I72" s="4">
        <v>33</v>
      </c>
      <c r="J72" s="4">
        <v>8</v>
      </c>
      <c r="K72" s="4">
        <f t="shared" si="8"/>
        <v>264</v>
      </c>
      <c r="O72" s="51">
        <f>K72*(L72+M72+N72)</f>
        <v>0</v>
      </c>
    </row>
    <row r="73" spans="1:15" ht="24.75" customHeight="1">
      <c r="A73" s="7" t="s">
        <v>25</v>
      </c>
      <c r="B73" s="21" t="s">
        <v>17</v>
      </c>
      <c r="C73" s="25" t="s">
        <v>94</v>
      </c>
      <c r="D73" s="22" t="s">
        <v>101</v>
      </c>
      <c r="E73" s="17"/>
      <c r="F73" s="17"/>
      <c r="G73" s="17"/>
      <c r="H73" s="5" t="s">
        <v>102</v>
      </c>
      <c r="I73" s="4">
        <v>7</v>
      </c>
      <c r="J73" s="107">
        <v>8</v>
      </c>
      <c r="K73" s="4">
        <f t="shared" si="8"/>
        <v>56</v>
      </c>
      <c r="O73" s="51">
        <f>K73*(L73+M73+N73)</f>
        <v>0</v>
      </c>
    </row>
    <row r="74" spans="1:15">
      <c r="A74" s="7" t="s">
        <v>25</v>
      </c>
      <c r="B74" s="21" t="s">
        <v>512</v>
      </c>
      <c r="C74" s="22" t="s">
        <v>60</v>
      </c>
      <c r="D74" s="22" t="s">
        <v>513</v>
      </c>
      <c r="E74" s="17"/>
      <c r="F74" s="17"/>
      <c r="G74" s="17"/>
      <c r="H74" s="5" t="s">
        <v>514</v>
      </c>
      <c r="I74" s="4">
        <v>1</v>
      </c>
      <c r="J74" s="107">
        <v>9</v>
      </c>
      <c r="K74" s="4">
        <f t="shared" si="8"/>
        <v>9</v>
      </c>
      <c r="O74" s="51">
        <f>K74*(L74+M74+N74)</f>
        <v>0</v>
      </c>
    </row>
    <row r="75" spans="1:15" ht="32.25">
      <c r="A75" s="7" t="s">
        <v>25</v>
      </c>
      <c r="B75" s="21" t="s">
        <v>247</v>
      </c>
      <c r="C75" s="22" t="s">
        <v>94</v>
      </c>
      <c r="D75" s="22" t="s">
        <v>97</v>
      </c>
      <c r="E75" s="21"/>
      <c r="F75" s="22"/>
      <c r="G75" s="22"/>
      <c r="H75" s="4" t="s">
        <v>589</v>
      </c>
      <c r="I75" s="4">
        <v>25</v>
      </c>
      <c r="J75" s="4">
        <v>1</v>
      </c>
      <c r="K75" s="4">
        <f t="shared" si="8"/>
        <v>25</v>
      </c>
      <c r="O75" s="51">
        <f t="shared" si="9"/>
        <v>0</v>
      </c>
    </row>
    <row r="76" spans="1:15" ht="20.25" customHeight="1">
      <c r="A76" s="7" t="s">
        <v>25</v>
      </c>
      <c r="B76" s="21" t="s">
        <v>18</v>
      </c>
      <c r="C76" s="22" t="s">
        <v>94</v>
      </c>
      <c r="D76" s="22" t="s">
        <v>103</v>
      </c>
      <c r="E76" s="21"/>
      <c r="F76" s="22"/>
      <c r="G76" s="22"/>
      <c r="H76" s="4" t="s">
        <v>104</v>
      </c>
      <c r="I76" s="4">
        <v>1</v>
      </c>
      <c r="J76" s="4">
        <v>9</v>
      </c>
      <c r="K76" s="4">
        <f t="shared" si="8"/>
        <v>9</v>
      </c>
      <c r="O76" s="51">
        <f t="shared" si="9"/>
        <v>0</v>
      </c>
    </row>
    <row r="77" spans="1:15">
      <c r="A77" s="7" t="s">
        <v>25</v>
      </c>
      <c r="B77" s="28" t="s">
        <v>346</v>
      </c>
      <c r="C77" s="29" t="s">
        <v>73</v>
      </c>
      <c r="D77" s="29" t="s">
        <v>61</v>
      </c>
      <c r="E77" s="28"/>
      <c r="H77" s="4" t="s">
        <v>93</v>
      </c>
      <c r="I77" s="4">
        <v>1</v>
      </c>
      <c r="J77" s="4">
        <v>9</v>
      </c>
      <c r="K77" s="4">
        <f t="shared" si="8"/>
        <v>9</v>
      </c>
      <c r="O77" s="51">
        <f t="shared" si="9"/>
        <v>0</v>
      </c>
    </row>
    <row r="78" spans="1:15">
      <c r="A78" s="7" t="s">
        <v>25</v>
      </c>
      <c r="B78" s="21" t="s">
        <v>50</v>
      </c>
      <c r="C78" s="22" t="s">
        <v>94</v>
      </c>
      <c r="D78" s="22" t="s">
        <v>237</v>
      </c>
      <c r="E78" s="21"/>
      <c r="F78" s="22"/>
      <c r="G78" s="22"/>
      <c r="H78" s="8" t="s">
        <v>569</v>
      </c>
      <c r="I78" s="8">
        <v>1</v>
      </c>
      <c r="J78" s="4">
        <v>1</v>
      </c>
      <c r="K78" s="4">
        <f t="shared" si="8"/>
        <v>1</v>
      </c>
      <c r="O78" s="51">
        <f>K78*(L78+M78+N78)</f>
        <v>0</v>
      </c>
    </row>
    <row r="79" spans="1:15">
      <c r="A79" s="7" t="s">
        <v>25</v>
      </c>
      <c r="B79" s="21" t="s">
        <v>505</v>
      </c>
      <c r="C79" s="22" t="s">
        <v>499</v>
      </c>
      <c r="D79" s="22" t="s">
        <v>506</v>
      </c>
      <c r="E79" s="21"/>
      <c r="F79" s="22"/>
      <c r="G79" s="22"/>
      <c r="H79" s="8" t="s">
        <v>570</v>
      </c>
      <c r="I79" s="8">
        <v>1</v>
      </c>
      <c r="J79" s="4">
        <v>8</v>
      </c>
      <c r="K79" s="4">
        <f t="shared" si="8"/>
        <v>8</v>
      </c>
      <c r="O79" s="51">
        <f t="shared" si="9"/>
        <v>0</v>
      </c>
    </row>
    <row r="80" spans="1:15">
      <c r="A80" s="44" t="s">
        <v>25</v>
      </c>
      <c r="B80" s="45" t="s">
        <v>358</v>
      </c>
      <c r="C80" s="41"/>
      <c r="D80" s="41"/>
      <c r="E80" s="45"/>
      <c r="F80" s="41"/>
      <c r="G80" s="41"/>
      <c r="H80" s="43"/>
      <c r="I80" s="43"/>
      <c r="J80" s="43"/>
      <c r="K80" s="43"/>
      <c r="L80" s="53"/>
      <c r="M80" s="53"/>
      <c r="N80" s="53"/>
      <c r="O80" s="54">
        <f>SUM(O71:O79)</f>
        <v>0</v>
      </c>
    </row>
    <row r="81" spans="1:15">
      <c r="A81" s="18"/>
      <c r="B81" s="19"/>
      <c r="C81" s="20"/>
      <c r="D81" s="20"/>
      <c r="E81" s="19"/>
      <c r="F81" s="20"/>
      <c r="G81" s="20"/>
      <c r="H81" s="3" t="s">
        <v>27</v>
      </c>
      <c r="I81" s="3"/>
      <c r="J81" s="3"/>
      <c r="K81" s="3"/>
      <c r="L81" s="55"/>
      <c r="M81" s="55"/>
      <c r="N81" s="55"/>
      <c r="O81" s="55"/>
    </row>
    <row r="82" spans="1:15" ht="21.75" customHeight="1">
      <c r="A82" s="7" t="s">
        <v>27</v>
      </c>
      <c r="B82" s="21" t="s">
        <v>20</v>
      </c>
      <c r="C82" s="22" t="s">
        <v>94</v>
      </c>
      <c r="D82" s="22" t="s">
        <v>96</v>
      </c>
      <c r="E82" s="21"/>
      <c r="F82" s="22"/>
      <c r="G82" s="22"/>
      <c r="H82" s="4" t="s">
        <v>572</v>
      </c>
      <c r="I82" s="4">
        <v>33</v>
      </c>
      <c r="J82" s="4">
        <v>1</v>
      </c>
      <c r="K82" s="4">
        <f t="shared" ref="K82:K88" si="10">I82*J82</f>
        <v>33</v>
      </c>
      <c r="O82" s="51">
        <f t="shared" ref="O82:O88" si="11">K82*(L82+M82+N82)</f>
        <v>0</v>
      </c>
    </row>
    <row r="83" spans="1:15">
      <c r="A83" s="7" t="s">
        <v>27</v>
      </c>
      <c r="B83" s="21" t="s">
        <v>503</v>
      </c>
      <c r="C83" s="22" t="s">
        <v>499</v>
      </c>
      <c r="D83" s="22" t="s">
        <v>504</v>
      </c>
      <c r="E83" s="21"/>
      <c r="F83" s="22"/>
      <c r="G83" s="22"/>
      <c r="H83" s="8" t="s">
        <v>568</v>
      </c>
      <c r="I83" s="4">
        <v>33</v>
      </c>
      <c r="J83" s="4">
        <v>4</v>
      </c>
      <c r="K83" s="4">
        <f t="shared" si="10"/>
        <v>132</v>
      </c>
      <c r="O83" s="51">
        <f t="shared" si="11"/>
        <v>0</v>
      </c>
    </row>
    <row r="84" spans="1:15" ht="21.75" customHeight="1">
      <c r="A84" s="7" t="s">
        <v>27</v>
      </c>
      <c r="B84" s="21" t="s">
        <v>17</v>
      </c>
      <c r="C84" s="25" t="s">
        <v>94</v>
      </c>
      <c r="D84" s="22" t="s">
        <v>101</v>
      </c>
      <c r="E84" s="21"/>
      <c r="F84" s="22"/>
      <c r="G84" s="22"/>
      <c r="H84" s="5" t="s">
        <v>102</v>
      </c>
      <c r="I84" s="4">
        <v>6</v>
      </c>
      <c r="J84" s="107">
        <v>4</v>
      </c>
      <c r="K84" s="4">
        <f t="shared" si="10"/>
        <v>24</v>
      </c>
      <c r="O84" s="51">
        <f t="shared" si="11"/>
        <v>0</v>
      </c>
    </row>
    <row r="85" spans="1:15">
      <c r="A85" s="7" t="s">
        <v>27</v>
      </c>
      <c r="B85" s="21" t="s">
        <v>512</v>
      </c>
      <c r="C85" s="22" t="s">
        <v>60</v>
      </c>
      <c r="D85" s="22" t="s">
        <v>513</v>
      </c>
      <c r="E85" s="21"/>
      <c r="F85" s="22"/>
      <c r="G85" s="22"/>
      <c r="H85" s="5" t="s">
        <v>514</v>
      </c>
      <c r="I85" s="4">
        <v>1</v>
      </c>
      <c r="J85" s="107">
        <v>5</v>
      </c>
      <c r="K85" s="4">
        <f t="shared" si="10"/>
        <v>5</v>
      </c>
      <c r="O85" s="51">
        <f t="shared" si="11"/>
        <v>0</v>
      </c>
    </row>
    <row r="86" spans="1:15" ht="32.25">
      <c r="A86" s="7" t="s">
        <v>27</v>
      </c>
      <c r="B86" s="21" t="s">
        <v>247</v>
      </c>
      <c r="C86" s="22" t="s">
        <v>94</v>
      </c>
      <c r="D86" s="22" t="s">
        <v>97</v>
      </c>
      <c r="E86" s="21"/>
      <c r="F86" s="22"/>
      <c r="G86" s="22"/>
      <c r="H86" s="4" t="s">
        <v>589</v>
      </c>
      <c r="I86" s="4">
        <v>25</v>
      </c>
      <c r="J86" s="4">
        <v>1</v>
      </c>
      <c r="K86" s="4">
        <f t="shared" si="10"/>
        <v>25</v>
      </c>
      <c r="O86" s="51">
        <f t="shared" si="11"/>
        <v>0</v>
      </c>
    </row>
    <row r="87" spans="1:15" ht="23.25" customHeight="1">
      <c r="A87" s="7" t="s">
        <v>27</v>
      </c>
      <c r="B87" s="21" t="s">
        <v>18</v>
      </c>
      <c r="C87" s="22" t="s">
        <v>94</v>
      </c>
      <c r="D87" s="22" t="s">
        <v>103</v>
      </c>
      <c r="E87" s="21"/>
      <c r="F87" s="22"/>
      <c r="G87" s="22"/>
      <c r="H87" s="4" t="s">
        <v>104</v>
      </c>
      <c r="I87" s="4">
        <v>1</v>
      </c>
      <c r="J87" s="4">
        <v>5</v>
      </c>
      <c r="K87" s="4">
        <f t="shared" si="10"/>
        <v>5</v>
      </c>
      <c r="O87" s="51">
        <f t="shared" si="11"/>
        <v>0</v>
      </c>
    </row>
    <row r="88" spans="1:15">
      <c r="A88" s="7" t="s">
        <v>27</v>
      </c>
      <c r="B88" s="28" t="s">
        <v>346</v>
      </c>
      <c r="C88" s="29" t="s">
        <v>73</v>
      </c>
      <c r="D88" s="29" t="s">
        <v>61</v>
      </c>
      <c r="E88" s="28"/>
      <c r="H88" s="4" t="s">
        <v>93</v>
      </c>
      <c r="I88" s="4">
        <v>1</v>
      </c>
      <c r="J88" s="4">
        <v>5</v>
      </c>
      <c r="K88" s="4">
        <f t="shared" si="10"/>
        <v>5</v>
      </c>
      <c r="O88" s="51">
        <f t="shared" si="11"/>
        <v>0</v>
      </c>
    </row>
    <row r="89" spans="1:15">
      <c r="A89" s="44" t="s">
        <v>27</v>
      </c>
      <c r="B89" s="46" t="s">
        <v>358</v>
      </c>
      <c r="C89" s="42"/>
      <c r="D89" s="42"/>
      <c r="E89" s="46"/>
      <c r="F89" s="42"/>
      <c r="G89" s="42"/>
      <c r="H89" s="40"/>
      <c r="I89" s="40"/>
      <c r="J89" s="40"/>
      <c r="K89" s="40"/>
      <c r="L89" s="53"/>
      <c r="M89" s="53"/>
      <c r="N89" s="53"/>
      <c r="O89" s="54">
        <f>SUM(O82:O88)</f>
        <v>0</v>
      </c>
    </row>
    <row r="90" spans="1:15">
      <c r="A90" s="18"/>
      <c r="B90" s="19"/>
      <c r="C90" s="20"/>
      <c r="D90" s="20"/>
      <c r="E90" s="19"/>
      <c r="F90" s="20"/>
      <c r="G90" s="20"/>
      <c r="H90" s="3" t="s">
        <v>28</v>
      </c>
      <c r="I90" s="3"/>
      <c r="J90" s="3"/>
      <c r="K90" s="3"/>
      <c r="L90" s="55"/>
      <c r="M90" s="55"/>
      <c r="N90" s="55"/>
      <c r="O90" s="55"/>
    </row>
    <row r="91" spans="1:15" ht="24.75" customHeight="1">
      <c r="A91" s="7" t="s">
        <v>28</v>
      </c>
      <c r="B91" s="21" t="s">
        <v>20</v>
      </c>
      <c r="C91" s="22" t="s">
        <v>94</v>
      </c>
      <c r="D91" s="22" t="s">
        <v>96</v>
      </c>
      <c r="E91" s="21"/>
      <c r="F91" s="22"/>
      <c r="G91" s="22"/>
      <c r="H91" s="4" t="s">
        <v>572</v>
      </c>
      <c r="I91" s="4">
        <v>33</v>
      </c>
      <c r="J91" s="4">
        <v>1</v>
      </c>
      <c r="K91" s="4">
        <f>I91*J91</f>
        <v>33</v>
      </c>
      <c r="O91" s="51">
        <f>K91*(L91+M91+N91)</f>
        <v>0</v>
      </c>
    </row>
    <row r="92" spans="1:15">
      <c r="A92" s="7" t="s">
        <v>28</v>
      </c>
      <c r="B92" s="21" t="s">
        <v>503</v>
      </c>
      <c r="C92" s="22" t="s">
        <v>499</v>
      </c>
      <c r="D92" s="22" t="s">
        <v>504</v>
      </c>
      <c r="E92" s="21"/>
      <c r="F92" s="22"/>
      <c r="G92" s="22"/>
      <c r="H92" s="8" t="s">
        <v>568</v>
      </c>
      <c r="I92" s="4">
        <v>33</v>
      </c>
      <c r="J92" s="4">
        <v>3</v>
      </c>
      <c r="K92" s="4">
        <f>I92*J92</f>
        <v>99</v>
      </c>
      <c r="O92" s="51">
        <f>K92*(L92+M92+N92)</f>
        <v>0</v>
      </c>
    </row>
    <row r="93" spans="1:15" ht="32.25">
      <c r="A93" s="7" t="s">
        <v>28</v>
      </c>
      <c r="B93" s="21" t="s">
        <v>17</v>
      </c>
      <c r="C93" s="25" t="s">
        <v>94</v>
      </c>
      <c r="D93" s="22" t="s">
        <v>101</v>
      </c>
      <c r="E93" s="21"/>
      <c r="F93" s="22"/>
      <c r="G93" s="22"/>
      <c r="H93" s="5" t="s">
        <v>102</v>
      </c>
      <c r="I93" s="4">
        <v>6</v>
      </c>
      <c r="J93" s="107">
        <v>3</v>
      </c>
      <c r="K93" s="4">
        <f t="shared" ref="K93:K94" si="12">I93*J93</f>
        <v>18</v>
      </c>
      <c r="O93" s="51">
        <f t="shared" ref="O93:O94" si="13">K93*(L93+M93+N93)</f>
        <v>0</v>
      </c>
    </row>
    <row r="94" spans="1:15">
      <c r="A94" s="7" t="s">
        <v>28</v>
      </c>
      <c r="B94" s="21" t="s">
        <v>512</v>
      </c>
      <c r="C94" s="22" t="s">
        <v>60</v>
      </c>
      <c r="D94" s="22" t="s">
        <v>513</v>
      </c>
      <c r="E94" s="21"/>
      <c r="F94" s="22"/>
      <c r="G94" s="22"/>
      <c r="H94" s="5" t="s">
        <v>514</v>
      </c>
      <c r="I94" s="4">
        <v>1</v>
      </c>
      <c r="J94" s="107">
        <v>4</v>
      </c>
      <c r="K94" s="4">
        <f t="shared" si="12"/>
        <v>4</v>
      </c>
      <c r="O94" s="51">
        <f t="shared" si="13"/>
        <v>0</v>
      </c>
    </row>
    <row r="95" spans="1:15" ht="32.25">
      <c r="A95" s="7" t="s">
        <v>28</v>
      </c>
      <c r="B95" s="21" t="s">
        <v>247</v>
      </c>
      <c r="C95" s="22" t="s">
        <v>94</v>
      </c>
      <c r="D95" s="22" t="s">
        <v>97</v>
      </c>
      <c r="E95" s="21"/>
      <c r="F95" s="22"/>
      <c r="G95" s="22"/>
      <c r="H95" s="4" t="s">
        <v>704</v>
      </c>
      <c r="I95" s="4">
        <v>25</v>
      </c>
      <c r="J95" s="4">
        <v>1</v>
      </c>
      <c r="K95" s="4">
        <f>I95*J95</f>
        <v>25</v>
      </c>
      <c r="O95" s="51">
        <f>K95*(L95+M95+N95)</f>
        <v>0</v>
      </c>
    </row>
    <row r="96" spans="1:15" ht="21.75" customHeight="1">
      <c r="A96" s="7" t="s">
        <v>28</v>
      </c>
      <c r="B96" s="21" t="s">
        <v>18</v>
      </c>
      <c r="C96" s="22" t="s">
        <v>94</v>
      </c>
      <c r="D96" s="22" t="s">
        <v>103</v>
      </c>
      <c r="E96" s="21"/>
      <c r="F96" s="22"/>
      <c r="G96" s="22"/>
      <c r="H96" s="4" t="s">
        <v>104</v>
      </c>
      <c r="I96" s="4">
        <v>1</v>
      </c>
      <c r="J96" s="4">
        <v>4</v>
      </c>
      <c r="K96" s="4">
        <f>I96*J96</f>
        <v>4</v>
      </c>
      <c r="O96" s="51">
        <f>K96*(L96+M96+N96)</f>
        <v>0</v>
      </c>
    </row>
    <row r="97" spans="1:15">
      <c r="A97" s="7" t="s">
        <v>28</v>
      </c>
      <c r="B97" s="28" t="s">
        <v>518</v>
      </c>
      <c r="C97" s="29" t="s">
        <v>73</v>
      </c>
      <c r="D97" s="29" t="s">
        <v>517</v>
      </c>
      <c r="E97" s="28"/>
      <c r="H97" s="4" t="s">
        <v>519</v>
      </c>
      <c r="I97" s="4">
        <v>1</v>
      </c>
      <c r="J97" s="4">
        <v>3</v>
      </c>
      <c r="K97" s="4">
        <f>I97*J97</f>
        <v>3</v>
      </c>
      <c r="O97" s="51">
        <f>K97*(L97+M97+N97)</f>
        <v>0</v>
      </c>
    </row>
    <row r="98" spans="1:15">
      <c r="A98" s="44" t="s">
        <v>28</v>
      </c>
      <c r="B98" s="46" t="s">
        <v>358</v>
      </c>
      <c r="C98" s="42"/>
      <c r="D98" s="42"/>
      <c r="E98" s="46"/>
      <c r="F98" s="42"/>
      <c r="G98" s="42"/>
      <c r="H98" s="40"/>
      <c r="I98" s="40"/>
      <c r="J98" s="40"/>
      <c r="K98" s="40"/>
      <c r="L98" s="53"/>
      <c r="M98" s="53"/>
      <c r="N98" s="53"/>
      <c r="O98" s="54">
        <f>SUM(O91:O97)</f>
        <v>0</v>
      </c>
    </row>
    <row r="99" spans="1:15">
      <c r="A99" s="18"/>
      <c r="B99" s="19"/>
      <c r="C99" s="20"/>
      <c r="D99" s="20"/>
      <c r="E99" s="19"/>
      <c r="F99" s="20"/>
      <c r="G99" s="20"/>
      <c r="H99" s="3" t="s">
        <v>29</v>
      </c>
      <c r="I99" s="3"/>
      <c r="J99" s="3"/>
      <c r="K99" s="3"/>
      <c r="L99" s="55"/>
      <c r="M99" s="55"/>
      <c r="N99" s="55"/>
      <c r="O99" s="55"/>
    </row>
    <row r="100" spans="1:15" ht="23.25" customHeight="1">
      <c r="A100" s="7" t="s">
        <v>29</v>
      </c>
      <c r="B100" s="21" t="s">
        <v>20</v>
      </c>
      <c r="C100" s="22" t="s">
        <v>94</v>
      </c>
      <c r="D100" s="22" t="s">
        <v>96</v>
      </c>
      <c r="E100" s="21"/>
      <c r="F100" s="22"/>
      <c r="G100" s="22"/>
      <c r="H100" s="4" t="s">
        <v>572</v>
      </c>
      <c r="I100" s="4">
        <v>33</v>
      </c>
      <c r="J100" s="108">
        <v>1</v>
      </c>
      <c r="K100" s="4">
        <f>I100*J100</f>
        <v>33</v>
      </c>
      <c r="O100" s="51">
        <f>K100*(L100+M100+N100)</f>
        <v>0</v>
      </c>
    </row>
    <row r="101" spans="1:15">
      <c r="A101" s="7" t="s">
        <v>29</v>
      </c>
      <c r="B101" s="21" t="s">
        <v>503</v>
      </c>
      <c r="C101" s="22" t="s">
        <v>499</v>
      </c>
      <c r="D101" s="22" t="s">
        <v>504</v>
      </c>
      <c r="E101" s="21"/>
      <c r="F101" s="22"/>
      <c r="G101" s="22"/>
      <c r="H101" s="8" t="s">
        <v>568</v>
      </c>
      <c r="I101" s="4">
        <v>33</v>
      </c>
      <c r="J101" s="4">
        <v>3</v>
      </c>
      <c r="K101" s="4">
        <f>I101*J101</f>
        <v>99</v>
      </c>
      <c r="O101" s="51">
        <f>K101*(L101+M101+N101)</f>
        <v>0</v>
      </c>
    </row>
    <row r="102" spans="1:15" ht="21.75" customHeight="1">
      <c r="A102" s="7" t="s">
        <v>29</v>
      </c>
      <c r="B102" s="21" t="s">
        <v>17</v>
      </c>
      <c r="C102" s="25" t="s">
        <v>94</v>
      </c>
      <c r="D102" s="22" t="s">
        <v>101</v>
      </c>
      <c r="E102" s="21"/>
      <c r="F102" s="22"/>
      <c r="G102" s="22"/>
      <c r="H102" s="5" t="s">
        <v>102</v>
      </c>
      <c r="I102" s="4">
        <v>6</v>
      </c>
      <c r="J102" s="107">
        <v>3</v>
      </c>
      <c r="K102" s="4">
        <f t="shared" ref="K102:K103" si="14">I102*J102</f>
        <v>18</v>
      </c>
      <c r="O102" s="51">
        <f t="shared" ref="O102:O103" si="15">K102*(L102+M102+N102)</f>
        <v>0</v>
      </c>
    </row>
    <row r="103" spans="1:15">
      <c r="A103" s="7" t="s">
        <v>29</v>
      </c>
      <c r="B103" s="21" t="s">
        <v>512</v>
      </c>
      <c r="C103" s="22" t="s">
        <v>60</v>
      </c>
      <c r="D103" s="22" t="s">
        <v>513</v>
      </c>
      <c r="E103" s="21"/>
      <c r="F103" s="22"/>
      <c r="G103" s="22"/>
      <c r="H103" s="5" t="s">
        <v>514</v>
      </c>
      <c r="I103" s="4">
        <v>1</v>
      </c>
      <c r="J103" s="107">
        <v>4</v>
      </c>
      <c r="K103" s="4">
        <f t="shared" si="14"/>
        <v>4</v>
      </c>
      <c r="O103" s="51">
        <f t="shared" si="15"/>
        <v>0</v>
      </c>
    </row>
    <row r="104" spans="1:15" ht="32.25">
      <c r="A104" s="7" t="s">
        <v>29</v>
      </c>
      <c r="B104" s="21" t="s">
        <v>247</v>
      </c>
      <c r="C104" s="22" t="s">
        <v>94</v>
      </c>
      <c r="D104" s="22" t="s">
        <v>97</v>
      </c>
      <c r="E104" s="21"/>
      <c r="F104" s="22"/>
      <c r="G104" s="22"/>
      <c r="H104" s="4" t="s">
        <v>704</v>
      </c>
      <c r="I104" s="4">
        <v>25</v>
      </c>
      <c r="J104" s="4">
        <v>1</v>
      </c>
      <c r="K104" s="4">
        <f>I104*J104</f>
        <v>25</v>
      </c>
      <c r="O104" s="51">
        <f>K104*(L104+M104+N104)</f>
        <v>0</v>
      </c>
    </row>
    <row r="105" spans="1:15" ht="20.25" customHeight="1">
      <c r="A105" s="7" t="s">
        <v>29</v>
      </c>
      <c r="B105" s="21" t="s">
        <v>18</v>
      </c>
      <c r="C105" s="22" t="s">
        <v>94</v>
      </c>
      <c r="D105" s="22" t="s">
        <v>103</v>
      </c>
      <c r="E105" s="21"/>
      <c r="F105" s="22"/>
      <c r="G105" s="22"/>
      <c r="H105" s="4" t="s">
        <v>104</v>
      </c>
      <c r="I105" s="4">
        <v>1</v>
      </c>
      <c r="J105" s="4">
        <v>4</v>
      </c>
      <c r="K105" s="4">
        <f>I105*J105</f>
        <v>4</v>
      </c>
      <c r="O105" s="51">
        <f>K105*(L105+M105+N105)</f>
        <v>0</v>
      </c>
    </row>
    <row r="106" spans="1:15">
      <c r="A106" s="44" t="s">
        <v>29</v>
      </c>
      <c r="B106" s="46" t="s">
        <v>358</v>
      </c>
      <c r="C106" s="42"/>
      <c r="D106" s="42"/>
      <c r="E106" s="46"/>
      <c r="F106" s="42"/>
      <c r="G106" s="42"/>
      <c r="H106" s="40"/>
      <c r="I106" s="40"/>
      <c r="J106" s="40"/>
      <c r="K106" s="40"/>
      <c r="L106" s="53"/>
      <c r="M106" s="53"/>
      <c r="N106" s="53"/>
      <c r="O106" s="54">
        <f>SUM(O100:O105)</f>
        <v>0</v>
      </c>
    </row>
    <row r="107" spans="1:15">
      <c r="A107" s="18"/>
      <c r="B107" s="19"/>
      <c r="C107" s="20"/>
      <c r="D107" s="20"/>
      <c r="E107" s="19"/>
      <c r="F107" s="20"/>
      <c r="G107" s="20"/>
      <c r="H107" s="3" t="s">
        <v>30</v>
      </c>
      <c r="I107" s="3"/>
      <c r="J107" s="3"/>
      <c r="K107" s="3"/>
      <c r="L107" s="55"/>
      <c r="M107" s="55"/>
      <c r="N107" s="55"/>
      <c r="O107" s="55"/>
    </row>
    <row r="108" spans="1:15" ht="24.75" customHeight="1">
      <c r="A108" s="7" t="s">
        <v>30</v>
      </c>
      <c r="B108" s="28" t="s">
        <v>15</v>
      </c>
      <c r="C108" s="22" t="s">
        <v>94</v>
      </c>
      <c r="D108" s="22" t="s">
        <v>96</v>
      </c>
      <c r="E108" s="28"/>
      <c r="F108" s="22"/>
      <c r="G108" s="22"/>
      <c r="H108" s="4" t="s">
        <v>573</v>
      </c>
      <c r="I108" s="4">
        <v>33</v>
      </c>
      <c r="J108" s="97">
        <v>0.33333333333333331</v>
      </c>
      <c r="K108" s="4">
        <f>I108*J108</f>
        <v>11</v>
      </c>
      <c r="O108" s="51">
        <f>K108*(L108+M108+N108)</f>
        <v>0</v>
      </c>
    </row>
    <row r="109" spans="1:15">
      <c r="A109" s="7" t="s">
        <v>30</v>
      </c>
      <c r="B109" s="21" t="s">
        <v>505</v>
      </c>
      <c r="C109" s="22" t="s">
        <v>499</v>
      </c>
      <c r="D109" s="22" t="s">
        <v>506</v>
      </c>
      <c r="E109" s="21"/>
      <c r="F109" s="22"/>
      <c r="G109" s="22"/>
      <c r="H109" s="8" t="s">
        <v>570</v>
      </c>
      <c r="I109" s="8">
        <v>33</v>
      </c>
      <c r="J109" s="4">
        <v>5</v>
      </c>
      <c r="K109" s="4">
        <f>I109*J109</f>
        <v>165</v>
      </c>
      <c r="O109" s="51">
        <f>K109*(L109+M109+N109)</f>
        <v>0</v>
      </c>
    </row>
    <row r="110" spans="1:15" ht="32.25">
      <c r="A110" s="7" t="s">
        <v>30</v>
      </c>
      <c r="B110" s="21" t="s">
        <v>17</v>
      </c>
      <c r="C110" s="25" t="s">
        <v>94</v>
      </c>
      <c r="D110" s="22" t="s">
        <v>101</v>
      </c>
      <c r="E110" s="21"/>
      <c r="F110" s="22"/>
      <c r="G110" s="22"/>
      <c r="H110" s="5" t="s">
        <v>102</v>
      </c>
      <c r="I110" s="4">
        <v>6</v>
      </c>
      <c r="J110" s="107">
        <v>3</v>
      </c>
      <c r="K110" s="4">
        <f t="shared" ref="K110:K111" si="16">I110*J110</f>
        <v>18</v>
      </c>
      <c r="O110" s="51">
        <f t="shared" ref="O110:O111" si="17">K110*(L110+M110+N110)</f>
        <v>0</v>
      </c>
    </row>
    <row r="111" spans="1:15">
      <c r="A111" s="7" t="s">
        <v>30</v>
      </c>
      <c r="B111" s="21" t="s">
        <v>512</v>
      </c>
      <c r="C111" s="22" t="s">
        <v>60</v>
      </c>
      <c r="D111" s="22" t="s">
        <v>513</v>
      </c>
      <c r="E111" s="21"/>
      <c r="F111" s="22"/>
      <c r="G111" s="22"/>
      <c r="H111" s="5" t="s">
        <v>514</v>
      </c>
      <c r="I111" s="4">
        <v>1</v>
      </c>
      <c r="J111" s="107">
        <v>5</v>
      </c>
      <c r="K111" s="4">
        <f t="shared" si="16"/>
        <v>5</v>
      </c>
      <c r="O111" s="51">
        <f t="shared" si="17"/>
        <v>0</v>
      </c>
    </row>
    <row r="112" spans="1:15" ht="32.25">
      <c r="A112" s="7" t="s">
        <v>30</v>
      </c>
      <c r="B112" s="21" t="s">
        <v>247</v>
      </c>
      <c r="C112" s="22" t="s">
        <v>94</v>
      </c>
      <c r="D112" s="22" t="s">
        <v>97</v>
      </c>
      <c r="E112" s="21"/>
      <c r="F112" s="22"/>
      <c r="G112" s="22"/>
      <c r="H112" s="4" t="s">
        <v>704</v>
      </c>
      <c r="I112" s="4">
        <v>25</v>
      </c>
      <c r="J112" s="4">
        <v>2</v>
      </c>
      <c r="K112" s="4">
        <f>I112*J112</f>
        <v>50</v>
      </c>
      <c r="O112" s="51">
        <f>K112*(L112+M112+N112)</f>
        <v>0</v>
      </c>
    </row>
    <row r="113" spans="1:15" ht="23.25" customHeight="1">
      <c r="A113" s="7" t="s">
        <v>30</v>
      </c>
      <c r="B113" s="21" t="s">
        <v>18</v>
      </c>
      <c r="C113" s="22" t="s">
        <v>94</v>
      </c>
      <c r="D113" s="22" t="s">
        <v>103</v>
      </c>
      <c r="E113" s="21"/>
      <c r="F113" s="22"/>
      <c r="G113" s="22"/>
      <c r="H113" s="4" t="s">
        <v>104</v>
      </c>
      <c r="I113" s="4">
        <v>1</v>
      </c>
      <c r="J113" s="4">
        <v>5</v>
      </c>
      <c r="K113" s="4">
        <f>I113*J113</f>
        <v>5</v>
      </c>
      <c r="O113" s="51">
        <f>K113*(L113+M113+N113)</f>
        <v>0</v>
      </c>
    </row>
    <row r="114" spans="1:15">
      <c r="A114" s="44" t="s">
        <v>30</v>
      </c>
      <c r="B114" s="46" t="s">
        <v>358</v>
      </c>
      <c r="C114" s="42"/>
      <c r="D114" s="42"/>
      <c r="E114" s="46"/>
      <c r="F114" s="42"/>
      <c r="G114" s="42"/>
      <c r="H114" s="40"/>
      <c r="I114" s="40"/>
      <c r="J114" s="40"/>
      <c r="K114" s="40"/>
      <c r="L114" s="53"/>
      <c r="M114" s="53"/>
      <c r="N114" s="53"/>
      <c r="O114" s="54">
        <f>SUM(O108:O113)</f>
        <v>0</v>
      </c>
    </row>
    <row r="115" spans="1:15">
      <c r="A115" s="18"/>
      <c r="B115" s="19"/>
      <c r="C115" s="20"/>
      <c r="D115" s="20"/>
      <c r="E115" s="19"/>
      <c r="F115" s="20"/>
      <c r="G115" s="20"/>
      <c r="H115" s="3" t="s">
        <v>31</v>
      </c>
      <c r="I115" s="3"/>
      <c r="J115" s="3"/>
      <c r="K115" s="3"/>
      <c r="L115" s="55"/>
      <c r="M115" s="55"/>
      <c r="N115" s="55"/>
      <c r="O115" s="55"/>
    </row>
    <row r="116" spans="1:15" ht="20.25" customHeight="1">
      <c r="A116" s="7" t="s">
        <v>31</v>
      </c>
      <c r="B116" s="28" t="s">
        <v>15</v>
      </c>
      <c r="C116" s="22" t="s">
        <v>94</v>
      </c>
      <c r="D116" s="22" t="s">
        <v>96</v>
      </c>
      <c r="E116" s="28"/>
      <c r="F116" s="22"/>
      <c r="G116" s="22"/>
      <c r="H116" s="4" t="s">
        <v>557</v>
      </c>
      <c r="I116" s="4">
        <v>33</v>
      </c>
      <c r="J116" s="97">
        <v>0.33333333333333331</v>
      </c>
      <c r="K116" s="4">
        <f t="shared" ref="K116:K124" si="18">I116*J116</f>
        <v>11</v>
      </c>
      <c r="O116" s="51">
        <f t="shared" ref="O116:O124" si="19">K116*(L116+M116+N116)</f>
        <v>0</v>
      </c>
    </row>
    <row r="117" spans="1:15">
      <c r="A117" s="7" t="s">
        <v>31</v>
      </c>
      <c r="B117" s="28" t="s">
        <v>505</v>
      </c>
      <c r="C117" s="22" t="s">
        <v>499</v>
      </c>
      <c r="D117" s="22" t="s">
        <v>506</v>
      </c>
      <c r="E117" s="28"/>
      <c r="F117" s="22"/>
      <c r="G117" s="22"/>
      <c r="H117" s="8" t="s">
        <v>556</v>
      </c>
      <c r="I117" s="4">
        <v>33</v>
      </c>
      <c r="J117" s="4">
        <v>1</v>
      </c>
      <c r="K117" s="4">
        <v>33</v>
      </c>
      <c r="O117" s="51">
        <f t="shared" si="19"/>
        <v>0</v>
      </c>
    </row>
    <row r="118" spans="1:15" ht="32.25">
      <c r="A118" s="7" t="s">
        <v>31</v>
      </c>
      <c r="B118" s="21" t="s">
        <v>247</v>
      </c>
      <c r="C118" s="22" t="s">
        <v>94</v>
      </c>
      <c r="D118" s="22" t="s">
        <v>97</v>
      </c>
      <c r="E118" s="21"/>
      <c r="F118" s="22"/>
      <c r="G118" s="22"/>
      <c r="H118" s="4" t="s">
        <v>98</v>
      </c>
      <c r="I118" s="4">
        <v>25</v>
      </c>
      <c r="J118" s="4">
        <v>1</v>
      </c>
      <c r="K118" s="4">
        <f t="shared" si="18"/>
        <v>25</v>
      </c>
      <c r="O118" s="51">
        <f t="shared" si="19"/>
        <v>0</v>
      </c>
    </row>
    <row r="119" spans="1:15" ht="32.25">
      <c r="A119" s="7" t="s">
        <v>31</v>
      </c>
      <c r="B119" s="28" t="s">
        <v>35</v>
      </c>
      <c r="C119" s="22" t="s">
        <v>94</v>
      </c>
      <c r="D119" s="22" t="s">
        <v>99</v>
      </c>
      <c r="E119" s="28"/>
      <c r="F119" s="22"/>
      <c r="G119" s="22"/>
      <c r="H119" s="4" t="s">
        <v>508</v>
      </c>
      <c r="I119" s="4">
        <v>25</v>
      </c>
      <c r="J119" s="97">
        <v>0.2</v>
      </c>
      <c r="K119" s="4">
        <f t="shared" si="18"/>
        <v>5</v>
      </c>
      <c r="O119" s="51">
        <f t="shared" si="19"/>
        <v>0</v>
      </c>
    </row>
    <row r="120" spans="1:15">
      <c r="A120" s="7" t="s">
        <v>31</v>
      </c>
      <c r="B120" s="28" t="s">
        <v>37</v>
      </c>
      <c r="C120" s="22" t="s">
        <v>60</v>
      </c>
      <c r="D120" s="22" t="s">
        <v>142</v>
      </c>
      <c r="E120" s="28"/>
      <c r="F120" s="22"/>
      <c r="G120" s="22"/>
      <c r="H120" s="4" t="s">
        <v>509</v>
      </c>
      <c r="I120" s="4">
        <v>25</v>
      </c>
      <c r="J120" s="97">
        <v>0.2</v>
      </c>
      <c r="K120" s="4">
        <f t="shared" si="18"/>
        <v>5</v>
      </c>
      <c r="O120" s="51">
        <f t="shared" si="19"/>
        <v>0</v>
      </c>
    </row>
    <row r="121" spans="1:15" ht="30.75" customHeight="1">
      <c r="A121" s="7" t="s">
        <v>31</v>
      </c>
      <c r="B121" s="28" t="s">
        <v>42</v>
      </c>
      <c r="C121" s="22" t="s">
        <v>60</v>
      </c>
      <c r="D121" s="22" t="s">
        <v>95</v>
      </c>
      <c r="E121" s="28"/>
      <c r="F121" s="22" t="s">
        <v>558</v>
      </c>
      <c r="G121" s="22"/>
      <c r="H121" s="4" t="s">
        <v>510</v>
      </c>
      <c r="I121" s="4">
        <v>33</v>
      </c>
      <c r="J121" s="4">
        <v>0</v>
      </c>
      <c r="K121" s="4">
        <f t="shared" si="18"/>
        <v>0</v>
      </c>
      <c r="O121" s="51">
        <f t="shared" si="19"/>
        <v>0</v>
      </c>
    </row>
    <row r="122" spans="1:15" ht="32.25">
      <c r="A122" s="7" t="s">
        <v>31</v>
      </c>
      <c r="B122" s="28" t="s">
        <v>24</v>
      </c>
      <c r="C122" s="22" t="s">
        <v>60</v>
      </c>
      <c r="D122" s="22" t="s">
        <v>167</v>
      </c>
      <c r="E122" s="28"/>
      <c r="F122" s="22" t="s">
        <v>558</v>
      </c>
      <c r="G122" s="22"/>
      <c r="H122" s="4" t="s">
        <v>511</v>
      </c>
      <c r="I122" s="4">
        <v>33</v>
      </c>
      <c r="J122" s="4">
        <v>0</v>
      </c>
      <c r="K122" s="4">
        <f t="shared" si="18"/>
        <v>0</v>
      </c>
      <c r="O122" s="51">
        <f t="shared" si="19"/>
        <v>0</v>
      </c>
    </row>
    <row r="123" spans="1:15" ht="21.75" customHeight="1">
      <c r="A123" s="7" t="s">
        <v>31</v>
      </c>
      <c r="B123" s="28" t="s">
        <v>644</v>
      </c>
      <c r="C123" s="22" t="s">
        <v>94</v>
      </c>
      <c r="D123" s="99" t="s">
        <v>645</v>
      </c>
      <c r="E123" s="28"/>
      <c r="F123" s="24"/>
      <c r="G123" s="24"/>
      <c r="H123" s="99" t="s">
        <v>643</v>
      </c>
      <c r="I123" s="4">
        <v>25</v>
      </c>
      <c r="J123" s="4">
        <v>1</v>
      </c>
      <c r="K123" s="4">
        <f t="shared" si="18"/>
        <v>25</v>
      </c>
      <c r="O123" s="51">
        <f t="shared" si="19"/>
        <v>0</v>
      </c>
    </row>
    <row r="124" spans="1:15" ht="20.25" customHeight="1">
      <c r="A124" s="7" t="s">
        <v>31</v>
      </c>
      <c r="B124" s="21" t="s">
        <v>18</v>
      </c>
      <c r="C124" s="22" t="s">
        <v>94</v>
      </c>
      <c r="D124" s="22" t="s">
        <v>103</v>
      </c>
      <c r="E124" s="21"/>
      <c r="F124" s="22"/>
      <c r="G124" s="22"/>
      <c r="H124" s="4" t="s">
        <v>104</v>
      </c>
      <c r="I124" s="4">
        <v>1</v>
      </c>
      <c r="J124" s="4">
        <v>1</v>
      </c>
      <c r="K124" s="4">
        <f t="shared" si="18"/>
        <v>1</v>
      </c>
      <c r="O124" s="51">
        <f t="shared" si="19"/>
        <v>0</v>
      </c>
    </row>
    <row r="125" spans="1:15">
      <c r="A125" s="44" t="s">
        <v>31</v>
      </c>
      <c r="B125" s="46" t="s">
        <v>358</v>
      </c>
      <c r="C125" s="42"/>
      <c r="D125" s="42"/>
      <c r="E125" s="46"/>
      <c r="F125" s="42"/>
      <c r="G125" s="42"/>
      <c r="H125" s="40"/>
      <c r="I125" s="40"/>
      <c r="J125" s="40"/>
      <c r="K125" s="40"/>
      <c r="L125" s="53"/>
      <c r="M125" s="53"/>
      <c r="N125" s="53"/>
      <c r="O125" s="54">
        <f>SUM(O116:O124)</f>
        <v>0</v>
      </c>
    </row>
    <row r="126" spans="1:15">
      <c r="A126" s="18"/>
      <c r="B126" s="19"/>
      <c r="C126" s="20"/>
      <c r="D126" s="20"/>
      <c r="E126" s="19"/>
      <c r="F126" s="20"/>
      <c r="G126" s="20"/>
      <c r="H126" s="3" t="s">
        <v>76</v>
      </c>
      <c r="I126" s="3"/>
      <c r="J126" s="3"/>
      <c r="K126" s="3"/>
      <c r="L126" s="55"/>
      <c r="M126" s="55"/>
      <c r="N126" s="55"/>
      <c r="O126" s="55"/>
    </row>
    <row r="127" spans="1:15" ht="26.25" customHeight="1">
      <c r="A127" s="7" t="s">
        <v>76</v>
      </c>
      <c r="B127" s="28" t="s">
        <v>15</v>
      </c>
      <c r="C127" s="22" t="s">
        <v>94</v>
      </c>
      <c r="D127" s="22" t="s">
        <v>96</v>
      </c>
      <c r="E127" s="28"/>
      <c r="F127" s="22"/>
      <c r="G127" s="22"/>
      <c r="H127" s="4" t="s">
        <v>574</v>
      </c>
      <c r="I127" s="4">
        <v>33</v>
      </c>
      <c r="J127" s="97">
        <v>0.33333333333333331</v>
      </c>
      <c r="K127" s="4">
        <f t="shared" ref="K127:K134" si="20">I127*J127</f>
        <v>11</v>
      </c>
      <c r="O127" s="51">
        <f t="shared" ref="O127:O134" si="21">K127*(L127+M127+N127)</f>
        <v>0</v>
      </c>
    </row>
    <row r="128" spans="1:15">
      <c r="A128" s="7" t="s">
        <v>76</v>
      </c>
      <c r="B128" s="28" t="s">
        <v>505</v>
      </c>
      <c r="C128" s="22" t="s">
        <v>499</v>
      </c>
      <c r="D128" s="22" t="s">
        <v>506</v>
      </c>
      <c r="E128" s="28"/>
      <c r="F128" s="22"/>
      <c r="G128" s="22"/>
      <c r="H128" s="8" t="s">
        <v>556</v>
      </c>
      <c r="I128" s="4">
        <v>33</v>
      </c>
      <c r="J128" s="4">
        <v>1</v>
      </c>
      <c r="K128" s="4">
        <f>I128*J128</f>
        <v>33</v>
      </c>
      <c r="O128" s="51">
        <f>K128*(L128+M128+N128)</f>
        <v>0</v>
      </c>
    </row>
    <row r="129" spans="1:15" ht="32.25">
      <c r="A129" s="7" t="s">
        <v>76</v>
      </c>
      <c r="B129" s="28" t="s">
        <v>35</v>
      </c>
      <c r="C129" s="22" t="s">
        <v>94</v>
      </c>
      <c r="D129" s="22" t="s">
        <v>99</v>
      </c>
      <c r="E129" s="28"/>
      <c r="F129" s="22"/>
      <c r="G129" s="22"/>
      <c r="H129" s="4" t="s">
        <v>100</v>
      </c>
      <c r="I129" s="4">
        <v>25</v>
      </c>
      <c r="J129" s="4">
        <v>1</v>
      </c>
      <c r="K129" s="4">
        <f t="shared" si="20"/>
        <v>25</v>
      </c>
      <c r="O129" s="51">
        <f t="shared" si="21"/>
        <v>0</v>
      </c>
    </row>
    <row r="130" spans="1:15">
      <c r="A130" s="7" t="s">
        <v>76</v>
      </c>
      <c r="B130" s="28" t="s">
        <v>37</v>
      </c>
      <c r="C130" s="22" t="s">
        <v>60</v>
      </c>
      <c r="D130" s="22" t="s">
        <v>142</v>
      </c>
      <c r="E130" s="28"/>
      <c r="F130" s="22"/>
      <c r="G130" s="22"/>
      <c r="H130" s="4" t="s">
        <v>496</v>
      </c>
      <c r="I130" s="4">
        <v>25</v>
      </c>
      <c r="J130" s="97">
        <v>0.2</v>
      </c>
      <c r="K130" s="4">
        <f t="shared" si="20"/>
        <v>5</v>
      </c>
      <c r="O130" s="51">
        <f t="shared" si="21"/>
        <v>0</v>
      </c>
    </row>
    <row r="131" spans="1:15" ht="32.25">
      <c r="A131" s="7" t="s">
        <v>76</v>
      </c>
      <c r="B131" s="28" t="s">
        <v>42</v>
      </c>
      <c r="C131" s="22" t="s">
        <v>60</v>
      </c>
      <c r="D131" s="22" t="s">
        <v>95</v>
      </c>
      <c r="E131" s="28"/>
      <c r="F131" s="22" t="s">
        <v>558</v>
      </c>
      <c r="G131" s="22"/>
      <c r="H131" s="4" t="s">
        <v>495</v>
      </c>
      <c r="I131" s="4">
        <v>33</v>
      </c>
      <c r="J131" s="4">
        <v>0</v>
      </c>
      <c r="K131" s="4">
        <f t="shared" si="20"/>
        <v>0</v>
      </c>
      <c r="O131" s="51">
        <f t="shared" si="21"/>
        <v>0</v>
      </c>
    </row>
    <row r="132" spans="1:15" ht="32.25">
      <c r="A132" s="7" t="s">
        <v>76</v>
      </c>
      <c r="B132" s="28" t="s">
        <v>24</v>
      </c>
      <c r="C132" s="22" t="s">
        <v>60</v>
      </c>
      <c r="D132" s="22" t="s">
        <v>167</v>
      </c>
      <c r="E132" s="28"/>
      <c r="F132" s="22" t="s">
        <v>558</v>
      </c>
      <c r="G132" s="22"/>
      <c r="H132" s="4" t="s">
        <v>494</v>
      </c>
      <c r="I132" s="4">
        <v>33</v>
      </c>
      <c r="J132" s="4">
        <v>0</v>
      </c>
      <c r="K132" s="4">
        <f t="shared" si="20"/>
        <v>0</v>
      </c>
      <c r="O132" s="51">
        <f t="shared" si="21"/>
        <v>0</v>
      </c>
    </row>
    <row r="133" spans="1:15" ht="21.75" customHeight="1">
      <c r="A133" s="7" t="s">
        <v>76</v>
      </c>
      <c r="B133" s="28" t="s">
        <v>644</v>
      </c>
      <c r="C133" s="22" t="s">
        <v>94</v>
      </c>
      <c r="D133" s="99" t="s">
        <v>645</v>
      </c>
      <c r="E133" s="28"/>
      <c r="F133" s="24"/>
      <c r="G133" s="24"/>
      <c r="H133" s="99" t="s">
        <v>643</v>
      </c>
      <c r="I133" s="4">
        <v>25</v>
      </c>
      <c r="J133" s="4">
        <v>1</v>
      </c>
      <c r="K133" s="4">
        <f t="shared" si="20"/>
        <v>25</v>
      </c>
      <c r="O133" s="51">
        <f t="shared" si="21"/>
        <v>0</v>
      </c>
    </row>
    <row r="134" spans="1:15" ht="23.25" customHeight="1">
      <c r="A134" s="7" t="s">
        <v>76</v>
      </c>
      <c r="B134" s="21" t="s">
        <v>18</v>
      </c>
      <c r="C134" s="22" t="s">
        <v>94</v>
      </c>
      <c r="D134" s="22" t="s">
        <v>103</v>
      </c>
      <c r="E134" s="21"/>
      <c r="F134" s="22"/>
      <c r="G134" s="22"/>
      <c r="H134" s="4" t="s">
        <v>104</v>
      </c>
      <c r="I134" s="4">
        <v>1</v>
      </c>
      <c r="J134" s="4">
        <v>1</v>
      </c>
      <c r="K134" s="4">
        <f t="shared" si="20"/>
        <v>1</v>
      </c>
      <c r="O134" s="51">
        <f t="shared" si="21"/>
        <v>0</v>
      </c>
    </row>
    <row r="135" spans="1:15">
      <c r="A135" s="44" t="s">
        <v>76</v>
      </c>
      <c r="B135" s="46" t="s">
        <v>358</v>
      </c>
      <c r="C135" s="42"/>
      <c r="D135" s="42"/>
      <c r="E135" s="46"/>
      <c r="F135" s="42"/>
      <c r="G135" s="42"/>
      <c r="H135" s="40"/>
      <c r="I135" s="40"/>
      <c r="J135" s="40"/>
      <c r="K135" s="40"/>
      <c r="L135" s="53"/>
      <c r="M135" s="53"/>
      <c r="N135" s="53"/>
      <c r="O135" s="54">
        <f>SUM(O127:O134)</f>
        <v>0</v>
      </c>
    </row>
    <row r="136" spans="1:15">
      <c r="A136" s="18"/>
      <c r="B136" s="19"/>
      <c r="C136" s="20"/>
      <c r="D136" s="20"/>
      <c r="E136" s="19"/>
      <c r="F136" s="20"/>
      <c r="G136" s="20"/>
      <c r="H136" s="3" t="s">
        <v>493</v>
      </c>
      <c r="I136" s="3"/>
      <c r="J136" s="3"/>
      <c r="K136" s="3"/>
      <c r="L136" s="55"/>
      <c r="M136" s="55"/>
      <c r="N136" s="55"/>
      <c r="O136" s="55"/>
    </row>
    <row r="137" spans="1:15">
      <c r="A137" s="7" t="s">
        <v>493</v>
      </c>
      <c r="B137" s="28" t="s">
        <v>15</v>
      </c>
      <c r="C137" s="22" t="s">
        <v>94</v>
      </c>
      <c r="D137" s="22" t="s">
        <v>96</v>
      </c>
      <c r="E137" s="28"/>
      <c r="F137" s="22"/>
      <c r="G137" s="22"/>
      <c r="H137" s="4" t="s">
        <v>575</v>
      </c>
      <c r="I137" s="4">
        <v>33</v>
      </c>
      <c r="J137" s="97">
        <v>0.33333333333333331</v>
      </c>
      <c r="K137" s="4">
        <f t="shared" ref="K137:K144" si="22">I137*J137</f>
        <v>11</v>
      </c>
      <c r="O137" s="51">
        <f t="shared" ref="O137:O144" si="23">K137*(L137+M137+N137)</f>
        <v>0</v>
      </c>
    </row>
    <row r="138" spans="1:15">
      <c r="A138" s="7" t="s">
        <v>493</v>
      </c>
      <c r="B138" s="28" t="s">
        <v>505</v>
      </c>
      <c r="C138" s="22" t="s">
        <v>499</v>
      </c>
      <c r="D138" s="22" t="s">
        <v>506</v>
      </c>
      <c r="E138" s="28"/>
      <c r="F138" s="22"/>
      <c r="G138" s="22"/>
      <c r="H138" s="8" t="s">
        <v>556</v>
      </c>
      <c r="I138" s="4">
        <v>33</v>
      </c>
      <c r="J138" s="4">
        <v>1</v>
      </c>
      <c r="K138" s="4">
        <f t="shared" si="22"/>
        <v>33</v>
      </c>
      <c r="O138" s="51">
        <f t="shared" si="23"/>
        <v>0</v>
      </c>
    </row>
    <row r="139" spans="1:15" ht="32.25">
      <c r="A139" s="7" t="s">
        <v>493</v>
      </c>
      <c r="B139" s="28" t="s">
        <v>35</v>
      </c>
      <c r="C139" s="22" t="s">
        <v>94</v>
      </c>
      <c r="D139" s="22" t="s">
        <v>99</v>
      </c>
      <c r="E139" s="28"/>
      <c r="F139" s="22"/>
      <c r="G139" s="22"/>
      <c r="H139" s="4" t="s">
        <v>100</v>
      </c>
      <c r="I139" s="4">
        <v>25</v>
      </c>
      <c r="J139" s="4">
        <v>1</v>
      </c>
      <c r="K139" s="4">
        <f t="shared" si="22"/>
        <v>25</v>
      </c>
      <c r="O139" s="51">
        <f t="shared" si="23"/>
        <v>0</v>
      </c>
    </row>
    <row r="140" spans="1:15">
      <c r="A140" s="7" t="s">
        <v>493</v>
      </c>
      <c r="B140" s="28" t="s">
        <v>37</v>
      </c>
      <c r="C140" s="22" t="s">
        <v>60</v>
      </c>
      <c r="D140" s="22" t="s">
        <v>142</v>
      </c>
      <c r="E140" s="28"/>
      <c r="F140" s="22"/>
      <c r="G140" s="22"/>
      <c r="H140" s="4" t="s">
        <v>496</v>
      </c>
      <c r="I140" s="4">
        <v>25</v>
      </c>
      <c r="J140" s="97">
        <v>0.2</v>
      </c>
      <c r="K140" s="4">
        <f t="shared" si="22"/>
        <v>5</v>
      </c>
      <c r="O140" s="51">
        <f t="shared" si="23"/>
        <v>0</v>
      </c>
    </row>
    <row r="141" spans="1:15" ht="32.25">
      <c r="A141" s="7" t="s">
        <v>493</v>
      </c>
      <c r="B141" s="28" t="s">
        <v>42</v>
      </c>
      <c r="C141" s="22" t="s">
        <v>60</v>
      </c>
      <c r="D141" s="22" t="s">
        <v>95</v>
      </c>
      <c r="E141" s="28"/>
      <c r="F141" s="22" t="s">
        <v>558</v>
      </c>
      <c r="G141" s="22"/>
      <c r="H141" s="4" t="s">
        <v>495</v>
      </c>
      <c r="I141" s="4">
        <v>33</v>
      </c>
      <c r="J141" s="4">
        <v>0</v>
      </c>
      <c r="K141" s="4">
        <f t="shared" si="22"/>
        <v>0</v>
      </c>
      <c r="O141" s="51">
        <f t="shared" si="23"/>
        <v>0</v>
      </c>
    </row>
    <row r="142" spans="1:15" ht="32.25">
      <c r="A142" s="7" t="s">
        <v>493</v>
      </c>
      <c r="B142" s="28" t="s">
        <v>24</v>
      </c>
      <c r="C142" s="22" t="s">
        <v>60</v>
      </c>
      <c r="D142" s="22" t="s">
        <v>167</v>
      </c>
      <c r="E142" s="28"/>
      <c r="F142" s="22" t="s">
        <v>558</v>
      </c>
      <c r="G142" s="22"/>
      <c r="H142" s="4" t="s">
        <v>494</v>
      </c>
      <c r="I142" s="4">
        <v>33</v>
      </c>
      <c r="J142" s="4">
        <v>0</v>
      </c>
      <c r="K142" s="4">
        <f t="shared" si="22"/>
        <v>0</v>
      </c>
      <c r="O142" s="51">
        <f t="shared" si="23"/>
        <v>0</v>
      </c>
    </row>
    <row r="143" spans="1:15" ht="23.25" customHeight="1">
      <c r="A143" s="7" t="s">
        <v>493</v>
      </c>
      <c r="B143" s="28" t="s">
        <v>644</v>
      </c>
      <c r="C143" s="22" t="s">
        <v>94</v>
      </c>
      <c r="D143" s="99" t="s">
        <v>645</v>
      </c>
      <c r="E143" s="28"/>
      <c r="F143" s="24"/>
      <c r="G143" s="24"/>
      <c r="H143" s="99" t="s">
        <v>643</v>
      </c>
      <c r="I143" s="4">
        <v>25</v>
      </c>
      <c r="J143" s="4">
        <v>1</v>
      </c>
      <c r="K143" s="4">
        <f t="shared" si="22"/>
        <v>25</v>
      </c>
      <c r="O143" s="51">
        <f t="shared" si="23"/>
        <v>0</v>
      </c>
    </row>
    <row r="144" spans="1:15" ht="32.25">
      <c r="A144" s="7" t="s">
        <v>493</v>
      </c>
      <c r="B144" s="21" t="s">
        <v>18</v>
      </c>
      <c r="C144" s="22" t="s">
        <v>94</v>
      </c>
      <c r="D144" s="22" t="s">
        <v>103</v>
      </c>
      <c r="E144" s="21"/>
      <c r="F144" s="22"/>
      <c r="G144" s="22"/>
      <c r="H144" s="4" t="s">
        <v>104</v>
      </c>
      <c r="I144" s="4">
        <v>1</v>
      </c>
      <c r="J144" s="4">
        <v>1</v>
      </c>
      <c r="K144" s="4">
        <f t="shared" si="22"/>
        <v>1</v>
      </c>
      <c r="O144" s="51">
        <f t="shared" si="23"/>
        <v>0</v>
      </c>
    </row>
    <row r="145" spans="1:15">
      <c r="A145" s="44" t="s">
        <v>493</v>
      </c>
      <c r="B145" s="46" t="s">
        <v>358</v>
      </c>
      <c r="C145" s="42"/>
      <c r="D145" s="42"/>
      <c r="E145" s="46"/>
      <c r="F145" s="42"/>
      <c r="G145" s="42"/>
      <c r="H145" s="40"/>
      <c r="I145" s="40"/>
      <c r="J145" s="40"/>
      <c r="K145" s="40"/>
      <c r="L145" s="53"/>
      <c r="M145" s="53"/>
      <c r="N145" s="53"/>
      <c r="O145" s="53">
        <f>SUM(O137:O144)</f>
        <v>0</v>
      </c>
    </row>
    <row r="146" spans="1:15">
      <c r="A146" s="18"/>
      <c r="B146" s="19"/>
      <c r="C146" s="20"/>
      <c r="D146" s="20"/>
      <c r="E146" s="19"/>
      <c r="F146" s="20"/>
      <c r="G146" s="20"/>
      <c r="H146" s="3" t="s">
        <v>597</v>
      </c>
      <c r="I146" s="3"/>
      <c r="J146" s="3"/>
      <c r="K146" s="3"/>
      <c r="L146" s="55"/>
      <c r="M146" s="55"/>
      <c r="N146" s="55"/>
      <c r="O146" s="55"/>
    </row>
    <row r="147" spans="1:15">
      <c r="A147" s="7" t="s">
        <v>597</v>
      </c>
      <c r="B147" s="28" t="s">
        <v>15</v>
      </c>
      <c r="C147" s="22" t="s">
        <v>94</v>
      </c>
      <c r="D147" s="22" t="s">
        <v>96</v>
      </c>
      <c r="E147" s="28"/>
      <c r="F147" s="22"/>
      <c r="G147" s="22"/>
      <c r="H147" s="4" t="s">
        <v>575</v>
      </c>
      <c r="I147" s="4">
        <v>33</v>
      </c>
      <c r="J147" s="8">
        <f>1/3</f>
        <v>0.33333333333333331</v>
      </c>
      <c r="K147" s="4">
        <f t="shared" ref="K147:K154" si="24">I147*J147</f>
        <v>11</v>
      </c>
      <c r="O147" s="51">
        <f t="shared" ref="O147:O154" si="25">K147*(L147+M147+N147)</f>
        <v>0</v>
      </c>
    </row>
    <row r="148" spans="1:15">
      <c r="A148" s="7" t="s">
        <v>597</v>
      </c>
      <c r="B148" s="28" t="s">
        <v>505</v>
      </c>
      <c r="C148" s="22" t="s">
        <v>499</v>
      </c>
      <c r="D148" s="22" t="s">
        <v>506</v>
      </c>
      <c r="E148" s="28"/>
      <c r="F148" s="22"/>
      <c r="G148" s="22"/>
      <c r="H148" s="8" t="s">
        <v>556</v>
      </c>
      <c r="I148" s="4">
        <v>33</v>
      </c>
      <c r="J148" s="4">
        <v>1</v>
      </c>
      <c r="K148" s="4">
        <f t="shared" si="24"/>
        <v>33</v>
      </c>
      <c r="O148" s="51">
        <f t="shared" si="25"/>
        <v>0</v>
      </c>
    </row>
    <row r="149" spans="1:15" ht="32.25">
      <c r="A149" s="7" t="s">
        <v>597</v>
      </c>
      <c r="B149" s="28" t="s">
        <v>35</v>
      </c>
      <c r="C149" s="22" t="s">
        <v>94</v>
      </c>
      <c r="D149" s="22" t="s">
        <v>99</v>
      </c>
      <c r="E149" s="28"/>
      <c r="F149" s="22"/>
      <c r="G149" s="22"/>
      <c r="H149" s="4" t="s">
        <v>100</v>
      </c>
      <c r="I149" s="4">
        <v>25</v>
      </c>
      <c r="J149" s="4">
        <v>1</v>
      </c>
      <c r="K149" s="4">
        <f t="shared" si="24"/>
        <v>25</v>
      </c>
      <c r="O149" s="51">
        <f t="shared" si="25"/>
        <v>0</v>
      </c>
    </row>
    <row r="150" spans="1:15">
      <c r="A150" s="7" t="s">
        <v>597</v>
      </c>
      <c r="B150" s="28" t="s">
        <v>37</v>
      </c>
      <c r="C150" s="22" t="s">
        <v>60</v>
      </c>
      <c r="D150" s="22" t="s">
        <v>142</v>
      </c>
      <c r="E150" s="28"/>
      <c r="F150" s="22"/>
      <c r="G150" s="22"/>
      <c r="H150" s="4" t="s">
        <v>496</v>
      </c>
      <c r="I150" s="4">
        <v>25</v>
      </c>
      <c r="J150" s="97">
        <v>0.2</v>
      </c>
      <c r="K150" s="4">
        <f t="shared" si="24"/>
        <v>5</v>
      </c>
      <c r="O150" s="51">
        <f t="shared" si="25"/>
        <v>0</v>
      </c>
    </row>
    <row r="151" spans="1:15" ht="32.25">
      <c r="A151" s="7" t="s">
        <v>597</v>
      </c>
      <c r="B151" s="28" t="s">
        <v>42</v>
      </c>
      <c r="C151" s="22" t="s">
        <v>60</v>
      </c>
      <c r="D151" s="22" t="s">
        <v>95</v>
      </c>
      <c r="E151" s="28"/>
      <c r="F151" s="22" t="s">
        <v>558</v>
      </c>
      <c r="G151" s="22"/>
      <c r="H151" s="4" t="s">
        <v>495</v>
      </c>
      <c r="I151" s="4">
        <v>33</v>
      </c>
      <c r="J151" s="4">
        <v>0</v>
      </c>
      <c r="K151" s="4">
        <f t="shared" si="24"/>
        <v>0</v>
      </c>
      <c r="O151" s="51">
        <f t="shared" si="25"/>
        <v>0</v>
      </c>
    </row>
    <row r="152" spans="1:15" ht="32.25">
      <c r="A152" s="7" t="s">
        <v>597</v>
      </c>
      <c r="B152" s="28" t="s">
        <v>24</v>
      </c>
      <c r="C152" s="22" t="s">
        <v>60</v>
      </c>
      <c r="D152" s="22" t="s">
        <v>167</v>
      </c>
      <c r="E152" s="28"/>
      <c r="F152" s="22" t="s">
        <v>558</v>
      </c>
      <c r="G152" s="22"/>
      <c r="H152" s="4" t="s">
        <v>494</v>
      </c>
      <c r="I152" s="4">
        <v>33</v>
      </c>
      <c r="J152" s="4">
        <v>0</v>
      </c>
      <c r="K152" s="4">
        <f t="shared" si="24"/>
        <v>0</v>
      </c>
      <c r="O152" s="51">
        <f t="shared" si="25"/>
        <v>0</v>
      </c>
    </row>
    <row r="153" spans="1:15" ht="18.75" customHeight="1">
      <c r="A153" s="7" t="s">
        <v>597</v>
      </c>
      <c r="B153" s="28" t="s">
        <v>644</v>
      </c>
      <c r="C153" s="22" t="s">
        <v>94</v>
      </c>
      <c r="D153" s="99" t="s">
        <v>645</v>
      </c>
      <c r="E153" s="28"/>
      <c r="F153" s="24"/>
      <c r="G153" s="24"/>
      <c r="H153" s="99" t="s">
        <v>643</v>
      </c>
      <c r="I153" s="4">
        <v>25</v>
      </c>
      <c r="J153" s="4">
        <v>1</v>
      </c>
      <c r="K153" s="4">
        <f t="shared" si="24"/>
        <v>25</v>
      </c>
      <c r="O153" s="51">
        <f t="shared" si="25"/>
        <v>0</v>
      </c>
    </row>
    <row r="154" spans="1:15" ht="32.25">
      <c r="A154" s="7" t="s">
        <v>597</v>
      </c>
      <c r="B154" s="21" t="s">
        <v>18</v>
      </c>
      <c r="C154" s="22" t="s">
        <v>94</v>
      </c>
      <c r="D154" s="22" t="s">
        <v>103</v>
      </c>
      <c r="E154" s="21"/>
      <c r="F154" s="22"/>
      <c r="G154" s="22"/>
      <c r="H154" s="4" t="s">
        <v>104</v>
      </c>
      <c r="I154" s="4">
        <v>1</v>
      </c>
      <c r="J154" s="4">
        <v>2</v>
      </c>
      <c r="K154" s="4">
        <f t="shared" si="24"/>
        <v>2</v>
      </c>
      <c r="O154" s="51">
        <f t="shared" si="25"/>
        <v>0</v>
      </c>
    </row>
    <row r="155" spans="1:15">
      <c r="A155" s="44" t="s">
        <v>597</v>
      </c>
      <c r="B155" s="46" t="s">
        <v>358</v>
      </c>
      <c r="C155" s="42"/>
      <c r="D155" s="42"/>
      <c r="E155" s="46"/>
      <c r="F155" s="42"/>
      <c r="G155" s="42"/>
      <c r="H155" s="40"/>
      <c r="I155" s="40"/>
      <c r="J155" s="40"/>
      <c r="K155" s="40"/>
      <c r="L155" s="53"/>
      <c r="M155" s="53"/>
      <c r="N155" s="53"/>
      <c r="O155" s="53">
        <f>SUM(O147:O154)</f>
        <v>0</v>
      </c>
    </row>
    <row r="156" spans="1:15">
      <c r="A156" s="18"/>
      <c r="B156" s="19"/>
      <c r="C156" s="20"/>
      <c r="D156" s="20"/>
      <c r="E156" s="19"/>
      <c r="F156" s="20"/>
      <c r="G156" s="20"/>
      <c r="H156" s="3" t="s">
        <v>598</v>
      </c>
      <c r="I156" s="3"/>
      <c r="J156" s="3"/>
      <c r="K156" s="3"/>
      <c r="L156" s="55"/>
      <c r="M156" s="55"/>
      <c r="N156" s="55"/>
      <c r="O156" s="55"/>
    </row>
    <row r="157" spans="1:15">
      <c r="A157" s="7" t="s">
        <v>598</v>
      </c>
      <c r="B157" s="28" t="s">
        <v>15</v>
      </c>
      <c r="C157" s="22" t="s">
        <v>94</v>
      </c>
      <c r="D157" s="22" t="s">
        <v>96</v>
      </c>
      <c r="E157" s="28"/>
      <c r="F157" s="22"/>
      <c r="G157" s="22"/>
      <c r="H157" s="4" t="s">
        <v>575</v>
      </c>
      <c r="I157" s="4">
        <v>33</v>
      </c>
      <c r="J157" s="8">
        <f>1/3</f>
        <v>0.33333333333333331</v>
      </c>
      <c r="K157" s="4">
        <f t="shared" ref="K157:K164" si="26">I157*J157</f>
        <v>11</v>
      </c>
      <c r="O157" s="51">
        <f t="shared" ref="O157:O164" si="27">K157*(L157+M157+N157)</f>
        <v>0</v>
      </c>
    </row>
    <row r="158" spans="1:15">
      <c r="A158" s="7" t="s">
        <v>598</v>
      </c>
      <c r="B158" s="28" t="s">
        <v>505</v>
      </c>
      <c r="C158" s="22" t="s">
        <v>499</v>
      </c>
      <c r="D158" s="22" t="s">
        <v>506</v>
      </c>
      <c r="E158" s="28"/>
      <c r="F158" s="22"/>
      <c r="G158" s="22"/>
      <c r="H158" s="8" t="s">
        <v>556</v>
      </c>
      <c r="I158" s="4">
        <v>33</v>
      </c>
      <c r="J158" s="4">
        <v>1</v>
      </c>
      <c r="K158" s="4">
        <f t="shared" si="26"/>
        <v>33</v>
      </c>
      <c r="O158" s="51">
        <f t="shared" si="27"/>
        <v>0</v>
      </c>
    </row>
    <row r="159" spans="1:15" ht="32.25">
      <c r="A159" s="7" t="s">
        <v>598</v>
      </c>
      <c r="B159" s="28" t="s">
        <v>35</v>
      </c>
      <c r="C159" s="22" t="s">
        <v>94</v>
      </c>
      <c r="D159" s="22" t="s">
        <v>99</v>
      </c>
      <c r="E159" s="28"/>
      <c r="F159" s="22"/>
      <c r="G159" s="22"/>
      <c r="H159" s="4" t="s">
        <v>100</v>
      </c>
      <c r="I159" s="4">
        <v>25</v>
      </c>
      <c r="J159" s="4">
        <f>15/25</f>
        <v>0.6</v>
      </c>
      <c r="K159" s="4">
        <f t="shared" si="26"/>
        <v>15</v>
      </c>
      <c r="O159" s="51">
        <f t="shared" si="27"/>
        <v>0</v>
      </c>
    </row>
    <row r="160" spans="1:15">
      <c r="A160" s="7" t="s">
        <v>598</v>
      </c>
      <c r="B160" s="28" t="s">
        <v>37</v>
      </c>
      <c r="C160" s="22" t="s">
        <v>60</v>
      </c>
      <c r="D160" s="22" t="s">
        <v>142</v>
      </c>
      <c r="E160" s="28"/>
      <c r="F160" s="22"/>
      <c r="G160" s="22"/>
      <c r="H160" s="4" t="s">
        <v>496</v>
      </c>
      <c r="I160" s="4">
        <v>25</v>
      </c>
      <c r="J160" s="97">
        <v>0.2</v>
      </c>
      <c r="K160" s="4">
        <f t="shared" si="26"/>
        <v>5</v>
      </c>
      <c r="O160" s="51">
        <f t="shared" si="27"/>
        <v>0</v>
      </c>
    </row>
    <row r="161" spans="1:15" ht="32.25">
      <c r="A161" s="7" t="s">
        <v>598</v>
      </c>
      <c r="B161" s="28" t="s">
        <v>42</v>
      </c>
      <c r="C161" s="22" t="s">
        <v>60</v>
      </c>
      <c r="D161" s="22" t="s">
        <v>95</v>
      </c>
      <c r="E161" s="28"/>
      <c r="F161" s="22" t="s">
        <v>558</v>
      </c>
      <c r="G161" s="22"/>
      <c r="H161" s="4" t="s">
        <v>495</v>
      </c>
      <c r="I161" s="4">
        <v>33</v>
      </c>
      <c r="J161" s="4">
        <v>0</v>
      </c>
      <c r="K161" s="4">
        <f t="shared" si="26"/>
        <v>0</v>
      </c>
      <c r="O161" s="51">
        <f t="shared" si="27"/>
        <v>0</v>
      </c>
    </row>
    <row r="162" spans="1:15" ht="32.25">
      <c r="A162" s="7" t="s">
        <v>598</v>
      </c>
      <c r="B162" s="28" t="s">
        <v>24</v>
      </c>
      <c r="C162" s="22" t="s">
        <v>60</v>
      </c>
      <c r="D162" s="22" t="s">
        <v>167</v>
      </c>
      <c r="E162" s="28"/>
      <c r="F162" s="22" t="s">
        <v>558</v>
      </c>
      <c r="G162" s="22"/>
      <c r="H162" s="4" t="s">
        <v>494</v>
      </c>
      <c r="I162" s="4">
        <v>33</v>
      </c>
      <c r="J162" s="4">
        <v>0</v>
      </c>
      <c r="K162" s="4">
        <f t="shared" si="26"/>
        <v>0</v>
      </c>
      <c r="O162" s="51">
        <f t="shared" si="27"/>
        <v>0</v>
      </c>
    </row>
    <row r="163" spans="1:15" ht="18.75" customHeight="1">
      <c r="A163" s="7" t="s">
        <v>598</v>
      </c>
      <c r="B163" s="28" t="s">
        <v>644</v>
      </c>
      <c r="C163" s="22" t="s">
        <v>94</v>
      </c>
      <c r="D163" s="99" t="s">
        <v>645</v>
      </c>
      <c r="E163" s="28"/>
      <c r="F163" s="24"/>
      <c r="G163" s="24"/>
      <c r="H163" s="99" t="s">
        <v>643</v>
      </c>
      <c r="I163" s="4">
        <v>25</v>
      </c>
      <c r="J163" s="4">
        <f>10/25</f>
        <v>0.4</v>
      </c>
      <c r="K163" s="4">
        <f t="shared" si="26"/>
        <v>10</v>
      </c>
      <c r="O163" s="51">
        <f t="shared" si="27"/>
        <v>0</v>
      </c>
    </row>
    <row r="164" spans="1:15" ht="21.75" customHeight="1">
      <c r="A164" s="7" t="s">
        <v>598</v>
      </c>
      <c r="B164" s="21" t="s">
        <v>18</v>
      </c>
      <c r="C164" s="22" t="s">
        <v>94</v>
      </c>
      <c r="D164" s="22" t="s">
        <v>103</v>
      </c>
      <c r="E164" s="21"/>
      <c r="F164" s="22"/>
      <c r="G164" s="22"/>
      <c r="H164" s="4" t="s">
        <v>104</v>
      </c>
      <c r="I164" s="4">
        <v>1</v>
      </c>
      <c r="J164" s="4">
        <v>1</v>
      </c>
      <c r="K164" s="4">
        <f t="shared" si="26"/>
        <v>1</v>
      </c>
      <c r="O164" s="51">
        <f t="shared" si="27"/>
        <v>0</v>
      </c>
    </row>
    <row r="165" spans="1:15">
      <c r="A165" s="44" t="s">
        <v>598</v>
      </c>
      <c r="B165" s="46" t="s">
        <v>358</v>
      </c>
      <c r="C165" s="42"/>
      <c r="D165" s="42"/>
      <c r="E165" s="46"/>
      <c r="F165" s="42"/>
      <c r="G165" s="42"/>
      <c r="H165" s="40"/>
      <c r="I165" s="40"/>
      <c r="J165" s="40"/>
      <c r="K165" s="40"/>
      <c r="L165" s="53"/>
      <c r="M165" s="53"/>
      <c r="N165" s="53"/>
      <c r="O165" s="53">
        <f>SUM(O157:O164)</f>
        <v>0</v>
      </c>
    </row>
    <row r="166" spans="1:15">
      <c r="A166" s="18"/>
      <c r="B166" s="19"/>
      <c r="C166" s="20"/>
      <c r="D166" s="20"/>
      <c r="E166" s="19"/>
      <c r="F166" s="20"/>
      <c r="G166" s="20"/>
      <c r="H166" s="3" t="s">
        <v>32</v>
      </c>
      <c r="I166" s="3"/>
      <c r="J166" s="3"/>
      <c r="K166" s="3"/>
      <c r="L166" s="55"/>
      <c r="M166" s="55"/>
      <c r="N166" s="55"/>
      <c r="O166" s="55"/>
    </row>
    <row r="167" spans="1:15" ht="20.25" customHeight="1">
      <c r="A167" s="7" t="s">
        <v>156</v>
      </c>
      <c r="B167" s="28" t="s">
        <v>20</v>
      </c>
      <c r="C167" s="22" t="s">
        <v>94</v>
      </c>
      <c r="D167" s="22" t="s">
        <v>96</v>
      </c>
      <c r="E167" s="28"/>
      <c r="F167" s="22"/>
      <c r="G167" s="22"/>
      <c r="H167" s="4" t="s">
        <v>567</v>
      </c>
      <c r="I167" s="4">
        <v>10</v>
      </c>
      <c r="J167" s="97">
        <v>0.5</v>
      </c>
      <c r="K167" s="4">
        <f t="shared" ref="K167:K178" si="28">I167*J167</f>
        <v>5</v>
      </c>
      <c r="O167" s="51">
        <f t="shared" ref="O167:O178" si="29">K167*(L167+M167+N167)</f>
        <v>0</v>
      </c>
    </row>
    <row r="168" spans="1:15">
      <c r="A168" s="7" t="s">
        <v>156</v>
      </c>
      <c r="B168" s="21" t="s">
        <v>503</v>
      </c>
      <c r="C168" s="22" t="s">
        <v>499</v>
      </c>
      <c r="D168" s="22" t="s">
        <v>504</v>
      </c>
      <c r="E168" s="21"/>
      <c r="F168" s="22"/>
      <c r="G168" s="22"/>
      <c r="H168" s="8" t="s">
        <v>568</v>
      </c>
      <c r="I168" s="4">
        <v>10</v>
      </c>
      <c r="J168" s="4">
        <v>2</v>
      </c>
      <c r="K168" s="4">
        <f>I168*J168</f>
        <v>20</v>
      </c>
      <c r="O168" s="51">
        <f>K168*(L168+M168+N168)</f>
        <v>0</v>
      </c>
    </row>
    <row r="169" spans="1:15" ht="32.25">
      <c r="A169" s="7" t="s">
        <v>32</v>
      </c>
      <c r="B169" s="21" t="s">
        <v>247</v>
      </c>
      <c r="C169" s="22" t="s">
        <v>94</v>
      </c>
      <c r="D169" s="22" t="s">
        <v>97</v>
      </c>
      <c r="E169" s="21"/>
      <c r="F169" s="22"/>
      <c r="G169" s="22"/>
      <c r="H169" s="4" t="s">
        <v>98</v>
      </c>
      <c r="I169" s="4">
        <v>10</v>
      </c>
      <c r="J169" s="4">
        <v>2</v>
      </c>
      <c r="K169" s="4">
        <f t="shared" si="28"/>
        <v>20</v>
      </c>
      <c r="O169" s="51">
        <f t="shared" si="29"/>
        <v>0</v>
      </c>
    </row>
    <row r="170" spans="1:15">
      <c r="A170" s="7" t="s">
        <v>32</v>
      </c>
      <c r="B170" s="21" t="s">
        <v>36</v>
      </c>
      <c r="C170" s="24" t="s">
        <v>66</v>
      </c>
      <c r="D170" s="24" t="s">
        <v>586</v>
      </c>
      <c r="E170" s="21"/>
      <c r="F170" s="22"/>
      <c r="G170" s="22"/>
      <c r="H170" s="4" t="s">
        <v>248</v>
      </c>
      <c r="I170" s="4">
        <v>1</v>
      </c>
      <c r="J170" s="4">
        <v>2</v>
      </c>
      <c r="K170" s="4">
        <f t="shared" si="28"/>
        <v>2</v>
      </c>
      <c r="O170" s="51">
        <f t="shared" si="29"/>
        <v>0</v>
      </c>
    </row>
    <row r="171" spans="1:15" ht="20.25" customHeight="1">
      <c r="A171" s="7" t="s">
        <v>32</v>
      </c>
      <c r="B171" s="21" t="s">
        <v>235</v>
      </c>
      <c r="C171" s="22" t="s">
        <v>66</v>
      </c>
      <c r="D171" s="99" t="s">
        <v>610</v>
      </c>
      <c r="E171" s="21"/>
      <c r="F171" s="22"/>
      <c r="G171" s="23"/>
      <c r="H171" s="5" t="s">
        <v>636</v>
      </c>
      <c r="I171" s="4">
        <v>1</v>
      </c>
      <c r="J171" s="4">
        <v>2</v>
      </c>
      <c r="K171" s="4">
        <f t="shared" si="28"/>
        <v>2</v>
      </c>
      <c r="O171" s="51">
        <f t="shared" si="29"/>
        <v>0</v>
      </c>
    </row>
    <row r="172" spans="1:15">
      <c r="A172" s="7" t="s">
        <v>32</v>
      </c>
      <c r="B172" s="21" t="s">
        <v>292</v>
      </c>
      <c r="C172" s="24" t="s">
        <v>66</v>
      </c>
      <c r="D172" s="23" t="s">
        <v>606</v>
      </c>
      <c r="E172" s="21"/>
      <c r="F172" s="24"/>
      <c r="G172" s="23"/>
      <c r="H172" s="5" t="s">
        <v>81</v>
      </c>
      <c r="I172" s="5">
        <v>1</v>
      </c>
      <c r="J172" s="4">
        <v>2</v>
      </c>
      <c r="K172" s="4">
        <f t="shared" si="28"/>
        <v>2</v>
      </c>
      <c r="O172" s="51">
        <f t="shared" si="29"/>
        <v>0</v>
      </c>
    </row>
    <row r="173" spans="1:15">
      <c r="A173" s="7" t="s">
        <v>32</v>
      </c>
      <c r="B173" s="21" t="s">
        <v>315</v>
      </c>
      <c r="C173" s="24" t="s">
        <v>11</v>
      </c>
      <c r="D173" s="24" t="s">
        <v>114</v>
      </c>
      <c r="E173" s="21"/>
      <c r="F173" s="22"/>
      <c r="G173" s="22"/>
      <c r="H173" s="4" t="s">
        <v>115</v>
      </c>
      <c r="I173" s="4">
        <v>1</v>
      </c>
      <c r="J173" s="4">
        <v>2</v>
      </c>
      <c r="K173" s="4">
        <f>I173*J173</f>
        <v>2</v>
      </c>
      <c r="O173" s="51">
        <f>K173*(L173+M173+N173)</f>
        <v>0</v>
      </c>
    </row>
    <row r="174" spans="1:15">
      <c r="A174" s="7" t="s">
        <v>32</v>
      </c>
      <c r="B174" s="21" t="s">
        <v>339</v>
      </c>
      <c r="C174" s="22" t="s">
        <v>113</v>
      </c>
      <c r="D174" s="22" t="s">
        <v>112</v>
      </c>
      <c r="E174" s="21"/>
      <c r="F174" s="22"/>
      <c r="G174" s="22"/>
      <c r="H174" s="4" t="s">
        <v>124</v>
      </c>
      <c r="I174" s="4">
        <v>1</v>
      </c>
      <c r="J174" s="4">
        <v>2</v>
      </c>
      <c r="K174" s="4">
        <f t="shared" si="28"/>
        <v>2</v>
      </c>
      <c r="O174" s="51">
        <f t="shared" si="29"/>
        <v>0</v>
      </c>
    </row>
    <row r="175" spans="1:15" s="26" customFormat="1">
      <c r="A175" s="7" t="s">
        <v>32</v>
      </c>
      <c r="B175" s="21" t="s">
        <v>340</v>
      </c>
      <c r="C175" s="25" t="s">
        <v>193</v>
      </c>
      <c r="D175" s="25" t="s">
        <v>191</v>
      </c>
      <c r="E175" s="21"/>
      <c r="F175" s="25"/>
      <c r="G175" s="25"/>
      <c r="H175" s="1" t="s">
        <v>194</v>
      </c>
      <c r="I175" s="1">
        <v>1</v>
      </c>
      <c r="J175" s="4">
        <v>2</v>
      </c>
      <c r="K175" s="4">
        <f t="shared" si="28"/>
        <v>2</v>
      </c>
      <c r="L175" s="52"/>
      <c r="M175" s="52"/>
      <c r="N175" s="52"/>
      <c r="O175" s="51">
        <f t="shared" si="29"/>
        <v>0</v>
      </c>
    </row>
    <row r="176" spans="1:15">
      <c r="A176" s="10" t="s">
        <v>32</v>
      </c>
      <c r="B176" s="21" t="s">
        <v>323</v>
      </c>
      <c r="C176" s="25" t="s">
        <v>11</v>
      </c>
      <c r="D176" s="25" t="s">
        <v>109</v>
      </c>
      <c r="E176" s="21"/>
      <c r="F176" s="25"/>
      <c r="G176" s="25"/>
      <c r="H176" s="6" t="s">
        <v>322</v>
      </c>
      <c r="I176" s="57">
        <v>1</v>
      </c>
      <c r="J176" s="4">
        <v>2</v>
      </c>
      <c r="K176" s="4">
        <f t="shared" si="28"/>
        <v>2</v>
      </c>
      <c r="O176" s="51">
        <f t="shared" si="29"/>
        <v>0</v>
      </c>
    </row>
    <row r="177" spans="1:15" s="26" customFormat="1">
      <c r="A177" s="10" t="s">
        <v>32</v>
      </c>
      <c r="B177" s="21" t="s">
        <v>5</v>
      </c>
      <c r="C177" s="25" t="s">
        <v>74</v>
      </c>
      <c r="D177" s="25" t="s">
        <v>92</v>
      </c>
      <c r="E177" s="21"/>
      <c r="F177" s="25"/>
      <c r="G177" s="25"/>
      <c r="H177" s="1" t="s">
        <v>278</v>
      </c>
      <c r="I177" s="1">
        <v>5</v>
      </c>
      <c r="J177" s="4">
        <v>2</v>
      </c>
      <c r="K177" s="4">
        <f t="shared" si="28"/>
        <v>10</v>
      </c>
      <c r="L177" s="52"/>
      <c r="M177" s="52"/>
      <c r="N177" s="52"/>
      <c r="O177" s="51">
        <f t="shared" si="29"/>
        <v>0</v>
      </c>
    </row>
    <row r="178" spans="1:15" ht="32.25">
      <c r="A178" s="10" t="s">
        <v>32</v>
      </c>
      <c r="B178" s="28" t="s">
        <v>276</v>
      </c>
      <c r="C178" s="25" t="s">
        <v>74</v>
      </c>
      <c r="D178" s="29" t="s">
        <v>219</v>
      </c>
      <c r="E178" s="28"/>
      <c r="F178" s="25"/>
      <c r="H178" s="7" t="s">
        <v>220</v>
      </c>
      <c r="I178" s="7">
        <v>2</v>
      </c>
      <c r="J178" s="4">
        <v>2</v>
      </c>
      <c r="K178" s="4">
        <f t="shared" si="28"/>
        <v>4</v>
      </c>
      <c r="O178" s="51">
        <f t="shared" si="29"/>
        <v>0</v>
      </c>
    </row>
    <row r="179" spans="1:15">
      <c r="A179" s="46" t="s">
        <v>32</v>
      </c>
      <c r="B179" s="46" t="s">
        <v>358</v>
      </c>
      <c r="C179" s="42"/>
      <c r="D179" s="42"/>
      <c r="E179" s="46"/>
      <c r="F179" s="42"/>
      <c r="G179" s="42"/>
      <c r="H179" s="40"/>
      <c r="I179" s="40"/>
      <c r="J179" s="40"/>
      <c r="K179" s="40"/>
      <c r="L179" s="53"/>
      <c r="M179" s="53"/>
      <c r="N179" s="53"/>
      <c r="O179" s="54">
        <f>SUM(O167:O178)</f>
        <v>0</v>
      </c>
    </row>
    <row r="180" spans="1:15" ht="32.25">
      <c r="A180" s="18"/>
      <c r="B180" s="19"/>
      <c r="C180" s="20"/>
      <c r="D180" s="20"/>
      <c r="E180" s="19"/>
      <c r="F180" s="20"/>
      <c r="G180" s="20"/>
      <c r="H180" s="3" t="s">
        <v>221</v>
      </c>
      <c r="I180" s="3"/>
      <c r="J180" s="3"/>
      <c r="K180" s="3"/>
      <c r="L180" s="55"/>
      <c r="M180" s="55"/>
      <c r="N180" s="55"/>
      <c r="O180" s="55"/>
    </row>
    <row r="181" spans="1:15">
      <c r="A181" s="7" t="s">
        <v>33</v>
      </c>
      <c r="B181" s="21" t="s">
        <v>36</v>
      </c>
      <c r="C181" s="24" t="s">
        <v>66</v>
      </c>
      <c r="D181" s="24" t="s">
        <v>586</v>
      </c>
      <c r="E181" s="21"/>
      <c r="F181" s="22"/>
      <c r="G181" s="22"/>
      <c r="H181" s="4" t="s">
        <v>249</v>
      </c>
      <c r="I181" s="4">
        <v>1</v>
      </c>
      <c r="J181" s="4">
        <v>4</v>
      </c>
      <c r="K181" s="4">
        <f t="shared" ref="K181:K190" si="30">I181*J181</f>
        <v>4</v>
      </c>
      <c r="O181" s="51">
        <f t="shared" ref="O181:O190" si="31">K181*(L181+M181+N181)</f>
        <v>0</v>
      </c>
    </row>
    <row r="182" spans="1:15">
      <c r="A182" s="7" t="s">
        <v>33</v>
      </c>
      <c r="B182" s="21" t="s">
        <v>235</v>
      </c>
      <c r="C182" s="22" t="s">
        <v>66</v>
      </c>
      <c r="D182" s="99" t="s">
        <v>610</v>
      </c>
      <c r="E182" s="21"/>
      <c r="F182" s="22"/>
      <c r="G182" s="23"/>
      <c r="H182" s="5" t="s">
        <v>636</v>
      </c>
      <c r="I182" s="4">
        <v>1</v>
      </c>
      <c r="J182" s="4">
        <v>4</v>
      </c>
      <c r="K182" s="4">
        <f t="shared" si="30"/>
        <v>4</v>
      </c>
      <c r="O182" s="51">
        <f t="shared" si="31"/>
        <v>0</v>
      </c>
    </row>
    <row r="183" spans="1:15">
      <c r="A183" s="7" t="s">
        <v>33</v>
      </c>
      <c r="B183" s="21" t="s">
        <v>292</v>
      </c>
      <c r="C183" s="24" t="s">
        <v>66</v>
      </c>
      <c r="D183" s="23" t="s">
        <v>606</v>
      </c>
      <c r="E183" s="21"/>
      <c r="F183" s="24"/>
      <c r="G183" s="23"/>
      <c r="H183" s="5" t="s">
        <v>81</v>
      </c>
      <c r="I183" s="4">
        <v>1</v>
      </c>
      <c r="J183" s="4">
        <v>4</v>
      </c>
      <c r="K183" s="4">
        <f t="shared" si="30"/>
        <v>4</v>
      </c>
      <c r="O183" s="51">
        <f t="shared" si="31"/>
        <v>0</v>
      </c>
    </row>
    <row r="184" spans="1:15">
      <c r="A184" s="7" t="s">
        <v>33</v>
      </c>
      <c r="B184" s="21" t="s">
        <v>273</v>
      </c>
      <c r="C184" s="22" t="s">
        <v>66</v>
      </c>
      <c r="D184" s="23" t="s">
        <v>608</v>
      </c>
      <c r="E184" s="21"/>
      <c r="F184" s="22"/>
      <c r="G184" s="23"/>
      <c r="H184" s="5" t="s">
        <v>82</v>
      </c>
      <c r="I184" s="4">
        <v>1</v>
      </c>
      <c r="J184" s="4">
        <v>4</v>
      </c>
      <c r="K184" s="4">
        <f t="shared" si="30"/>
        <v>4</v>
      </c>
      <c r="O184" s="51">
        <f t="shared" si="31"/>
        <v>0</v>
      </c>
    </row>
    <row r="185" spans="1:15">
      <c r="A185" s="7" t="s">
        <v>33</v>
      </c>
      <c r="B185" s="21" t="s">
        <v>315</v>
      </c>
      <c r="C185" s="24" t="s">
        <v>11</v>
      </c>
      <c r="D185" s="24" t="s">
        <v>114</v>
      </c>
      <c r="E185" s="21"/>
      <c r="F185" s="22"/>
      <c r="G185" s="22"/>
      <c r="H185" s="4" t="s">
        <v>115</v>
      </c>
      <c r="I185" s="4">
        <v>1</v>
      </c>
      <c r="J185" s="4">
        <v>4</v>
      </c>
      <c r="K185" s="4">
        <f>I185*J185</f>
        <v>4</v>
      </c>
      <c r="O185" s="51">
        <f>K185*(L185+M185+N185)</f>
        <v>0</v>
      </c>
    </row>
    <row r="186" spans="1:15">
      <c r="A186" s="7" t="s">
        <v>33</v>
      </c>
      <c r="B186" s="21" t="s">
        <v>339</v>
      </c>
      <c r="C186" s="22" t="s">
        <v>113</v>
      </c>
      <c r="D186" s="22" t="s">
        <v>112</v>
      </c>
      <c r="E186" s="21"/>
      <c r="F186" s="22"/>
      <c r="G186" s="22"/>
      <c r="H186" s="4" t="s">
        <v>124</v>
      </c>
      <c r="I186" s="4">
        <v>1</v>
      </c>
      <c r="J186" s="4">
        <v>4</v>
      </c>
      <c r="K186" s="4">
        <f t="shared" si="30"/>
        <v>4</v>
      </c>
      <c r="O186" s="51">
        <f t="shared" si="31"/>
        <v>0</v>
      </c>
    </row>
    <row r="187" spans="1:15" s="26" customFormat="1">
      <c r="A187" s="7" t="s">
        <v>33</v>
      </c>
      <c r="B187" s="21" t="s">
        <v>340</v>
      </c>
      <c r="C187" s="25" t="s">
        <v>193</v>
      </c>
      <c r="D187" s="25" t="s">
        <v>191</v>
      </c>
      <c r="E187" s="21"/>
      <c r="F187" s="25"/>
      <c r="G187" s="25"/>
      <c r="H187" s="1" t="s">
        <v>194</v>
      </c>
      <c r="I187" s="4">
        <v>1</v>
      </c>
      <c r="J187" s="4">
        <v>4</v>
      </c>
      <c r="K187" s="4">
        <f t="shared" si="30"/>
        <v>4</v>
      </c>
      <c r="L187" s="52"/>
      <c r="M187" s="52"/>
      <c r="N187" s="52"/>
      <c r="O187" s="51">
        <f t="shared" si="31"/>
        <v>0</v>
      </c>
    </row>
    <row r="188" spans="1:15">
      <c r="A188" s="10" t="s">
        <v>33</v>
      </c>
      <c r="B188" s="21" t="s">
        <v>323</v>
      </c>
      <c r="C188" s="25" t="s">
        <v>11</v>
      </c>
      <c r="D188" s="25" t="s">
        <v>109</v>
      </c>
      <c r="E188" s="21"/>
      <c r="F188" s="25"/>
      <c r="G188" s="25"/>
      <c r="H188" s="6" t="s">
        <v>325</v>
      </c>
      <c r="I188" s="4">
        <v>1</v>
      </c>
      <c r="J188" s="4">
        <v>4</v>
      </c>
      <c r="K188" s="4">
        <f t="shared" si="30"/>
        <v>4</v>
      </c>
      <c r="O188" s="51">
        <f t="shared" si="31"/>
        <v>0</v>
      </c>
    </row>
    <row r="189" spans="1:15" s="26" customFormat="1">
      <c r="A189" s="10" t="s">
        <v>33</v>
      </c>
      <c r="B189" s="21" t="s">
        <v>5</v>
      </c>
      <c r="C189" s="25" t="s">
        <v>74</v>
      </c>
      <c r="D189" s="25" t="s">
        <v>92</v>
      </c>
      <c r="E189" s="21"/>
      <c r="F189" s="25"/>
      <c r="G189" s="25"/>
      <c r="H189" s="1" t="s">
        <v>278</v>
      </c>
      <c r="I189" s="1">
        <v>5</v>
      </c>
      <c r="J189" s="4">
        <v>4</v>
      </c>
      <c r="K189" s="4">
        <f t="shared" si="30"/>
        <v>20</v>
      </c>
      <c r="L189" s="52"/>
      <c r="M189" s="52"/>
      <c r="N189" s="52"/>
      <c r="O189" s="51">
        <f t="shared" si="31"/>
        <v>0</v>
      </c>
    </row>
    <row r="190" spans="1:15" ht="32.25">
      <c r="A190" s="10" t="s">
        <v>33</v>
      </c>
      <c r="B190" s="28" t="s">
        <v>276</v>
      </c>
      <c r="C190" s="25" t="s">
        <v>74</v>
      </c>
      <c r="D190" s="29" t="s">
        <v>219</v>
      </c>
      <c r="E190" s="28"/>
      <c r="F190" s="25"/>
      <c r="H190" s="7" t="s">
        <v>220</v>
      </c>
      <c r="I190" s="7">
        <v>4</v>
      </c>
      <c r="J190" s="4">
        <v>4</v>
      </c>
      <c r="K190" s="4">
        <f t="shared" si="30"/>
        <v>16</v>
      </c>
      <c r="O190" s="51">
        <f t="shared" si="31"/>
        <v>0</v>
      </c>
    </row>
    <row r="191" spans="1:15">
      <c r="A191" s="44" t="s">
        <v>33</v>
      </c>
      <c r="B191" s="46" t="s">
        <v>358</v>
      </c>
      <c r="C191" s="42"/>
      <c r="D191" s="42"/>
      <c r="E191" s="46"/>
      <c r="F191" s="42"/>
      <c r="G191" s="42"/>
      <c r="H191" s="40"/>
      <c r="I191" s="40"/>
      <c r="J191" s="40"/>
      <c r="K191" s="40"/>
      <c r="L191" s="53"/>
      <c r="M191" s="53"/>
      <c r="N191" s="53"/>
      <c r="O191" s="54">
        <f>SUM(O181:O190)</f>
        <v>0</v>
      </c>
    </row>
    <row r="192" spans="1:15">
      <c r="A192" s="18"/>
      <c r="B192" s="19"/>
      <c r="C192" s="20"/>
      <c r="D192" s="20"/>
      <c r="E192" s="19"/>
      <c r="F192" s="20"/>
      <c r="G192" s="20"/>
      <c r="H192" s="3" t="s">
        <v>148</v>
      </c>
      <c r="I192" s="3"/>
      <c r="J192" s="3"/>
      <c r="K192" s="3"/>
      <c r="L192" s="55"/>
      <c r="M192" s="55"/>
      <c r="N192" s="55"/>
      <c r="O192" s="55"/>
    </row>
    <row r="193" spans="1:15">
      <c r="A193" s="7" t="s">
        <v>148</v>
      </c>
      <c r="B193" s="21" t="s">
        <v>49</v>
      </c>
      <c r="C193" s="22" t="s">
        <v>149</v>
      </c>
      <c r="D193" s="22" t="s">
        <v>150</v>
      </c>
      <c r="E193" s="21"/>
      <c r="F193" s="22"/>
      <c r="G193" s="22"/>
      <c r="H193" s="9" t="s">
        <v>154</v>
      </c>
      <c r="I193" s="58">
        <v>6</v>
      </c>
      <c r="J193" s="58">
        <v>1</v>
      </c>
      <c r="K193" s="4">
        <f>I193*J193</f>
        <v>6</v>
      </c>
      <c r="O193" s="51">
        <f>K193*(L193+M193+N193)</f>
        <v>0</v>
      </c>
    </row>
    <row r="194" spans="1:15">
      <c r="A194" s="7" t="s">
        <v>148</v>
      </c>
      <c r="B194" s="21" t="s">
        <v>239</v>
      </c>
      <c r="C194" s="22" t="s">
        <v>94</v>
      </c>
      <c r="D194" s="22" t="s">
        <v>183</v>
      </c>
      <c r="E194" s="21"/>
      <c r="F194" s="22"/>
      <c r="G194" s="22"/>
      <c r="H194" s="9" t="s">
        <v>184</v>
      </c>
      <c r="I194" s="58">
        <v>30</v>
      </c>
      <c r="J194" s="58">
        <v>1</v>
      </c>
      <c r="K194" s="4">
        <f>I194*J194</f>
        <v>30</v>
      </c>
      <c r="O194" s="51">
        <f>K194*(L194+M194+N194)</f>
        <v>0</v>
      </c>
    </row>
    <row r="195" spans="1:15" ht="32.25">
      <c r="A195" s="7" t="s">
        <v>148</v>
      </c>
      <c r="B195" s="21" t="s">
        <v>18</v>
      </c>
      <c r="C195" s="22" t="s">
        <v>94</v>
      </c>
      <c r="D195" s="22" t="s">
        <v>103</v>
      </c>
      <c r="E195" s="21"/>
      <c r="F195" s="22"/>
      <c r="G195" s="22"/>
      <c r="H195" s="4" t="s">
        <v>104</v>
      </c>
      <c r="I195" s="58">
        <v>1</v>
      </c>
      <c r="J195" s="58">
        <v>1</v>
      </c>
      <c r="K195" s="4">
        <f>I195*J195</f>
        <v>1</v>
      </c>
      <c r="O195" s="51">
        <f>K195*(L195+M195+N195)</f>
        <v>0</v>
      </c>
    </row>
    <row r="196" spans="1:15">
      <c r="A196" s="7" t="s">
        <v>148</v>
      </c>
      <c r="B196" s="21" t="s">
        <v>21</v>
      </c>
      <c r="C196" s="24" t="s">
        <v>66</v>
      </c>
      <c r="D196" s="23" t="s">
        <v>84</v>
      </c>
      <c r="E196" s="21"/>
      <c r="F196" s="24"/>
      <c r="G196" s="23"/>
      <c r="H196" s="5" t="s">
        <v>274</v>
      </c>
      <c r="I196" s="59">
        <v>1</v>
      </c>
      <c r="J196" s="58">
        <v>1</v>
      </c>
      <c r="K196" s="4">
        <f>I196*J196</f>
        <v>1</v>
      </c>
      <c r="O196" s="51">
        <f>K196*(L196+M196+N196)</f>
        <v>0</v>
      </c>
    </row>
    <row r="197" spans="1:15">
      <c r="A197" s="44" t="s">
        <v>148</v>
      </c>
      <c r="B197" s="45" t="s">
        <v>358</v>
      </c>
      <c r="C197" s="47"/>
      <c r="D197" s="47"/>
      <c r="E197" s="45"/>
      <c r="F197" s="47"/>
      <c r="G197" s="47"/>
      <c r="H197" s="48"/>
      <c r="I197" s="48"/>
      <c r="J197" s="60"/>
      <c r="K197" s="48"/>
      <c r="L197" s="54"/>
      <c r="M197" s="54"/>
      <c r="N197" s="54"/>
      <c r="O197" s="54">
        <f>SUM(O193:O196)</f>
        <v>0</v>
      </c>
    </row>
    <row r="198" spans="1:15">
      <c r="A198" s="18"/>
      <c r="B198" s="19"/>
      <c r="C198" s="20"/>
      <c r="D198" s="20"/>
      <c r="E198" s="19"/>
      <c r="F198" s="20"/>
      <c r="G198" s="20"/>
      <c r="H198" s="3" t="s">
        <v>151</v>
      </c>
      <c r="I198" s="3"/>
      <c r="J198" s="61"/>
      <c r="K198" s="3"/>
      <c r="L198" s="55"/>
      <c r="M198" s="55"/>
      <c r="N198" s="55"/>
      <c r="O198" s="55"/>
    </row>
    <row r="199" spans="1:15" ht="32.25">
      <c r="A199" s="7" t="s">
        <v>151</v>
      </c>
      <c r="B199" s="21" t="s">
        <v>13</v>
      </c>
      <c r="C199" s="22" t="s">
        <v>149</v>
      </c>
      <c r="D199" s="22" t="s">
        <v>152</v>
      </c>
      <c r="E199" s="21"/>
      <c r="F199" s="22"/>
      <c r="G199" s="22"/>
      <c r="H199" s="9" t="s">
        <v>153</v>
      </c>
      <c r="I199" s="58">
        <v>6</v>
      </c>
      <c r="J199" s="58">
        <v>1</v>
      </c>
      <c r="K199" s="4">
        <f>I199*J199</f>
        <v>6</v>
      </c>
      <c r="O199" s="51">
        <f>K199*(L199+M199+N199)</f>
        <v>0</v>
      </c>
    </row>
    <row r="200" spans="1:15">
      <c r="A200" s="7" t="s">
        <v>151</v>
      </c>
      <c r="B200" s="21" t="s">
        <v>239</v>
      </c>
      <c r="C200" s="22" t="s">
        <v>94</v>
      </c>
      <c r="D200" s="22" t="s">
        <v>183</v>
      </c>
      <c r="E200" s="21"/>
      <c r="F200" s="22"/>
      <c r="G200" s="22"/>
      <c r="H200" s="9" t="s">
        <v>184</v>
      </c>
      <c r="I200" s="58">
        <v>30</v>
      </c>
      <c r="J200" s="58">
        <v>1</v>
      </c>
      <c r="K200" s="4">
        <f>I200*J200</f>
        <v>30</v>
      </c>
      <c r="O200" s="51">
        <f>K200*(L200+M200+N200)</f>
        <v>0</v>
      </c>
    </row>
    <row r="201" spans="1:15">
      <c r="A201" s="7" t="s">
        <v>151</v>
      </c>
      <c r="B201" s="21" t="s">
        <v>21</v>
      </c>
      <c r="C201" s="24" t="s">
        <v>66</v>
      </c>
      <c r="D201" s="23" t="s">
        <v>84</v>
      </c>
      <c r="E201" s="21"/>
      <c r="F201" s="24"/>
      <c r="G201" s="23"/>
      <c r="H201" s="5" t="s">
        <v>274</v>
      </c>
      <c r="I201" s="59">
        <v>1</v>
      </c>
      <c r="J201" s="58">
        <v>1</v>
      </c>
      <c r="K201" s="4">
        <f>I201*J201</f>
        <v>1</v>
      </c>
      <c r="O201" s="51">
        <f>K201*(L201+M201+N201)</f>
        <v>0</v>
      </c>
    </row>
    <row r="202" spans="1:15">
      <c r="A202" s="44" t="s">
        <v>151</v>
      </c>
      <c r="B202" s="45" t="s">
        <v>358</v>
      </c>
      <c r="C202" s="47"/>
      <c r="D202" s="47"/>
      <c r="E202" s="45"/>
      <c r="F202" s="47"/>
      <c r="G202" s="47"/>
      <c r="H202" s="48"/>
      <c r="I202" s="48"/>
      <c r="J202" s="60"/>
      <c r="K202" s="48"/>
      <c r="L202" s="54"/>
      <c r="M202" s="54"/>
      <c r="N202" s="54"/>
      <c r="O202" s="54">
        <f>SUM(O199:O201)</f>
        <v>0</v>
      </c>
    </row>
    <row r="203" spans="1:15">
      <c r="A203" s="18"/>
      <c r="B203" s="19"/>
      <c r="C203" s="20"/>
      <c r="D203" s="20"/>
      <c r="E203" s="19"/>
      <c r="F203" s="20"/>
      <c r="G203" s="20"/>
      <c r="H203" s="3" t="s">
        <v>155</v>
      </c>
      <c r="I203" s="3"/>
      <c r="J203" s="61"/>
      <c r="K203" s="3"/>
      <c r="L203" s="55"/>
      <c r="M203" s="55"/>
      <c r="N203" s="55"/>
      <c r="O203" s="55"/>
    </row>
    <row r="204" spans="1:15" ht="15.75" customHeight="1">
      <c r="A204" s="7" t="s">
        <v>155</v>
      </c>
      <c r="B204" s="28" t="s">
        <v>15</v>
      </c>
      <c r="C204" s="22" t="s">
        <v>94</v>
      </c>
      <c r="D204" s="22" t="s">
        <v>96</v>
      </c>
      <c r="E204" s="28"/>
      <c r="F204" s="22"/>
      <c r="G204" s="22"/>
      <c r="H204" s="4" t="s">
        <v>573</v>
      </c>
      <c r="I204" s="4">
        <v>25</v>
      </c>
      <c r="J204" s="97">
        <v>0.2</v>
      </c>
      <c r="K204" s="4">
        <f>I204*J204</f>
        <v>5</v>
      </c>
      <c r="O204" s="51">
        <f>K204*(L204+M204+N204)</f>
        <v>0</v>
      </c>
    </row>
    <row r="205" spans="1:15" ht="15.75" customHeight="1">
      <c r="A205" s="7" t="s">
        <v>155</v>
      </c>
      <c r="B205" s="28" t="s">
        <v>505</v>
      </c>
      <c r="C205" s="22" t="s">
        <v>499</v>
      </c>
      <c r="D205" s="22" t="s">
        <v>506</v>
      </c>
      <c r="E205" s="28"/>
      <c r="F205" s="22"/>
      <c r="G205" s="22"/>
      <c r="H205" s="8" t="s">
        <v>556</v>
      </c>
      <c r="I205" s="4">
        <v>25</v>
      </c>
      <c r="J205" s="58">
        <v>1</v>
      </c>
      <c r="K205" s="4">
        <f>I205*J205</f>
        <v>25</v>
      </c>
      <c r="O205" s="51">
        <f>K205*(L205+M205+N205)</f>
        <v>0</v>
      </c>
    </row>
    <row r="206" spans="1:15" ht="32.25">
      <c r="A206" s="7" t="s">
        <v>155</v>
      </c>
      <c r="B206" s="28" t="s">
        <v>35</v>
      </c>
      <c r="C206" s="22" t="s">
        <v>94</v>
      </c>
      <c r="D206" s="22" t="s">
        <v>99</v>
      </c>
      <c r="E206" s="28"/>
      <c r="F206" s="22"/>
      <c r="G206" s="22"/>
      <c r="H206" s="4" t="s">
        <v>100</v>
      </c>
      <c r="I206" s="4">
        <v>25</v>
      </c>
      <c r="J206" s="58">
        <v>1</v>
      </c>
      <c r="K206" s="4">
        <f>I206*J206</f>
        <v>25</v>
      </c>
      <c r="O206" s="51">
        <f>K206*(L206+M206+N206)</f>
        <v>0</v>
      </c>
    </row>
    <row r="207" spans="1:15" ht="32.25">
      <c r="A207" s="7" t="s">
        <v>155</v>
      </c>
      <c r="B207" s="21" t="s">
        <v>18</v>
      </c>
      <c r="C207" s="22" t="s">
        <v>94</v>
      </c>
      <c r="D207" s="22" t="s">
        <v>103</v>
      </c>
      <c r="E207" s="21"/>
      <c r="F207" s="22"/>
      <c r="G207" s="22"/>
      <c r="H207" s="4" t="s">
        <v>104</v>
      </c>
      <c r="I207" s="4">
        <v>1</v>
      </c>
      <c r="J207" s="58">
        <v>1</v>
      </c>
      <c r="K207" s="4">
        <f>I207*J207</f>
        <v>1</v>
      </c>
      <c r="O207" s="51">
        <f>K207*(L207+M207+N207)</f>
        <v>0</v>
      </c>
    </row>
    <row r="208" spans="1:15">
      <c r="A208" s="44" t="s">
        <v>155</v>
      </c>
      <c r="B208" s="45" t="s">
        <v>358</v>
      </c>
      <c r="C208" s="47"/>
      <c r="D208" s="47"/>
      <c r="E208" s="45"/>
      <c r="F208" s="47"/>
      <c r="G208" s="47"/>
      <c r="H208" s="48"/>
      <c r="I208" s="48"/>
      <c r="J208" s="60"/>
      <c r="K208" s="48"/>
      <c r="L208" s="54"/>
      <c r="M208" s="54"/>
      <c r="N208" s="54"/>
      <c r="O208" s="54">
        <f>SUM(O204:O207)</f>
        <v>0</v>
      </c>
    </row>
    <row r="209" spans="1:15">
      <c r="A209" s="18"/>
      <c r="B209" s="19"/>
      <c r="C209" s="20"/>
      <c r="D209" s="20"/>
      <c r="E209" s="19"/>
      <c r="F209" s="20"/>
      <c r="G209" s="20"/>
      <c r="H209" s="3" t="s">
        <v>520</v>
      </c>
      <c r="I209" s="3"/>
      <c r="J209" s="61"/>
      <c r="K209" s="3"/>
      <c r="L209" s="55"/>
      <c r="M209" s="55"/>
      <c r="N209" s="55"/>
      <c r="O209" s="55"/>
    </row>
    <row r="210" spans="1:15">
      <c r="A210" s="7" t="s">
        <v>520</v>
      </c>
      <c r="B210" s="28" t="s">
        <v>541</v>
      </c>
      <c r="C210" s="24" t="s">
        <v>69</v>
      </c>
      <c r="D210" s="24" t="s">
        <v>523</v>
      </c>
      <c r="E210" s="28"/>
      <c r="F210" s="22"/>
      <c r="G210" s="22"/>
      <c r="H210" s="4" t="s">
        <v>524</v>
      </c>
      <c r="I210" s="4">
        <v>1</v>
      </c>
      <c r="J210" s="58">
        <v>2</v>
      </c>
      <c r="K210" s="4">
        <f>I210*J210</f>
        <v>2</v>
      </c>
      <c r="O210" s="51">
        <f>K210*(L210+M210+N210)</f>
        <v>0</v>
      </c>
    </row>
    <row r="211" spans="1:15">
      <c r="A211" s="7" t="s">
        <v>520</v>
      </c>
      <c r="B211" s="21" t="s">
        <v>542</v>
      </c>
      <c r="C211" s="24" t="s">
        <v>69</v>
      </c>
      <c r="D211" s="24" t="s">
        <v>521</v>
      </c>
      <c r="E211" s="21"/>
      <c r="F211" s="22"/>
      <c r="G211" s="22"/>
      <c r="H211" s="4" t="s">
        <v>522</v>
      </c>
      <c r="I211" s="4">
        <v>1</v>
      </c>
      <c r="J211" s="58">
        <v>3</v>
      </c>
      <c r="K211" s="4">
        <f>I211*J211</f>
        <v>3</v>
      </c>
      <c r="O211" s="51">
        <f>K211*(L211+M211+N211)</f>
        <v>0</v>
      </c>
    </row>
    <row r="212" spans="1:15">
      <c r="A212" s="7" t="s">
        <v>520</v>
      </c>
      <c r="B212" s="28" t="s">
        <v>543</v>
      </c>
      <c r="C212" s="24" t="s">
        <v>69</v>
      </c>
      <c r="D212" s="24" t="s">
        <v>525</v>
      </c>
      <c r="E212" s="28"/>
      <c r="F212" s="22"/>
      <c r="G212" s="22"/>
      <c r="H212" s="4" t="s">
        <v>526</v>
      </c>
      <c r="I212" s="4">
        <v>1</v>
      </c>
      <c r="J212" s="58">
        <v>2</v>
      </c>
      <c r="K212" s="4">
        <f>I212*J212</f>
        <v>2</v>
      </c>
      <c r="O212" s="51">
        <f>K212*(L212+M212+N212)</f>
        <v>0</v>
      </c>
    </row>
    <row r="213" spans="1:15">
      <c r="A213" s="7" t="s">
        <v>520</v>
      </c>
      <c r="B213" s="130" t="s">
        <v>700</v>
      </c>
      <c r="C213" s="24" t="s">
        <v>69</v>
      </c>
      <c r="D213" s="24" t="s">
        <v>699</v>
      </c>
      <c r="E213" s="28"/>
      <c r="F213" s="22"/>
      <c r="G213" s="22"/>
      <c r="H213" s="4" t="s">
        <v>695</v>
      </c>
      <c r="I213" s="4">
        <v>1</v>
      </c>
      <c r="J213" s="58">
        <v>3</v>
      </c>
      <c r="K213" s="4">
        <f t="shared" ref="K213:K214" si="32">I213*J213</f>
        <v>3</v>
      </c>
      <c r="O213" s="51">
        <f t="shared" ref="O213:O214" si="33">K213*(L213+M213+N213)</f>
        <v>0</v>
      </c>
    </row>
    <row r="214" spans="1:15">
      <c r="A214" s="7" t="s">
        <v>520</v>
      </c>
      <c r="B214" s="130" t="s">
        <v>701</v>
      </c>
      <c r="C214" s="24" t="s">
        <v>69</v>
      </c>
      <c r="D214" s="24" t="s">
        <v>702</v>
      </c>
      <c r="E214" s="28"/>
      <c r="F214" s="22"/>
      <c r="G214" s="22"/>
      <c r="H214" s="4" t="s">
        <v>696</v>
      </c>
      <c r="I214" s="4">
        <v>1</v>
      </c>
      <c r="J214" s="58">
        <v>1</v>
      </c>
      <c r="K214" s="4">
        <f t="shared" si="32"/>
        <v>1</v>
      </c>
      <c r="O214" s="51">
        <f t="shared" si="33"/>
        <v>0</v>
      </c>
    </row>
    <row r="215" spans="1:15">
      <c r="A215" s="44" t="s">
        <v>520</v>
      </c>
      <c r="B215" s="45" t="s">
        <v>358</v>
      </c>
      <c r="C215" s="47"/>
      <c r="D215" s="47"/>
      <c r="E215" s="45"/>
      <c r="F215" s="47"/>
      <c r="G215" s="47"/>
      <c r="H215" s="48"/>
      <c r="I215" s="48"/>
      <c r="J215" s="60"/>
      <c r="K215" s="48"/>
      <c r="L215" s="54"/>
      <c r="M215" s="54"/>
      <c r="N215" s="54"/>
      <c r="O215" s="54">
        <f>SUM(O210:O212)</f>
        <v>0</v>
      </c>
    </row>
    <row r="216" spans="1:15">
      <c r="A216" s="18"/>
      <c r="B216" s="19"/>
      <c r="C216" s="20"/>
      <c r="D216" s="20"/>
      <c r="E216" s="19"/>
      <c r="F216" s="20"/>
      <c r="G216" s="20"/>
      <c r="H216" s="3" t="s">
        <v>697</v>
      </c>
      <c r="I216" s="3"/>
      <c r="J216" s="61"/>
      <c r="K216" s="3"/>
      <c r="L216" s="55"/>
      <c r="M216" s="55"/>
      <c r="N216" s="55"/>
      <c r="O216" s="55"/>
    </row>
    <row r="217" spans="1:15">
      <c r="A217" s="7" t="s">
        <v>697</v>
      </c>
      <c r="B217" s="21" t="s">
        <v>38</v>
      </c>
      <c r="C217" s="22" t="s">
        <v>66</v>
      </c>
      <c r="D217" s="32" t="s">
        <v>633</v>
      </c>
      <c r="E217" s="21"/>
      <c r="F217" s="22"/>
      <c r="G217" s="32"/>
      <c r="H217" s="5" t="s">
        <v>631</v>
      </c>
      <c r="I217" s="4">
        <v>1</v>
      </c>
      <c r="J217" s="58">
        <v>1</v>
      </c>
      <c r="K217" s="4">
        <f t="shared" ref="K217:K226" si="34">I217*J217</f>
        <v>1</v>
      </c>
      <c r="O217" s="51">
        <f t="shared" ref="O217:O226" si="35">K217*(L217+M217+N217)</f>
        <v>0</v>
      </c>
    </row>
    <row r="218" spans="1:15">
      <c r="B218" s="21"/>
      <c r="C218" s="22"/>
      <c r="D218" s="32"/>
      <c r="E218" s="21"/>
      <c r="F218" s="22"/>
      <c r="G218" s="32"/>
      <c r="H218" s="109" t="s">
        <v>626</v>
      </c>
      <c r="I218" s="4"/>
      <c r="J218" s="58"/>
      <c r="K218" s="4"/>
    </row>
    <row r="219" spans="1:15">
      <c r="A219" s="7" t="s">
        <v>697</v>
      </c>
      <c r="B219" s="21" t="s">
        <v>39</v>
      </c>
      <c r="C219" s="22" t="s">
        <v>66</v>
      </c>
      <c r="D219" s="22" t="s">
        <v>632</v>
      </c>
      <c r="E219" s="21"/>
      <c r="F219" s="22"/>
      <c r="G219" s="22"/>
      <c r="H219" s="5" t="s">
        <v>250</v>
      </c>
      <c r="I219" s="4">
        <v>1</v>
      </c>
      <c r="J219" s="58">
        <v>1</v>
      </c>
      <c r="K219" s="4">
        <f>I219*J219</f>
        <v>1</v>
      </c>
      <c r="L219" s="52"/>
      <c r="M219" s="52"/>
      <c r="N219" s="52"/>
      <c r="O219" s="51">
        <f>K219*(L219+M219+N219)</f>
        <v>0</v>
      </c>
    </row>
    <row r="220" spans="1:15">
      <c r="A220" s="7" t="s">
        <v>697</v>
      </c>
      <c r="B220" s="21" t="s">
        <v>616</v>
      </c>
      <c r="C220" s="22" t="s">
        <v>66</v>
      </c>
      <c r="D220" s="22" t="s">
        <v>618</v>
      </c>
      <c r="E220" s="21"/>
      <c r="F220" s="22"/>
      <c r="G220" s="22"/>
      <c r="H220" s="5" t="s">
        <v>619</v>
      </c>
      <c r="I220" s="4">
        <v>1</v>
      </c>
      <c r="J220" s="58">
        <v>1</v>
      </c>
      <c r="K220" s="4">
        <f>I220*J220</f>
        <v>1</v>
      </c>
      <c r="L220" s="52"/>
      <c r="M220" s="52"/>
      <c r="N220" s="52"/>
      <c r="O220" s="51">
        <f>K220*(L220+M220+N220)</f>
        <v>0</v>
      </c>
    </row>
    <row r="221" spans="1:15">
      <c r="A221" s="7" t="s">
        <v>697</v>
      </c>
      <c r="B221" s="21" t="s">
        <v>617</v>
      </c>
      <c r="C221" s="22" t="s">
        <v>66</v>
      </c>
      <c r="D221" s="22" t="s">
        <v>624</v>
      </c>
      <c r="E221" s="21"/>
      <c r="F221" s="22"/>
      <c r="G221" s="22"/>
      <c r="H221" s="5" t="s">
        <v>625</v>
      </c>
      <c r="I221" s="4">
        <v>1</v>
      </c>
      <c r="J221" s="58">
        <v>1</v>
      </c>
      <c r="K221" s="4">
        <f>I221*J221</f>
        <v>1</v>
      </c>
      <c r="L221" s="52"/>
      <c r="M221" s="52"/>
      <c r="N221" s="52"/>
      <c r="O221" s="51">
        <f>K221*(L221+M221+N221)</f>
        <v>0</v>
      </c>
    </row>
    <row r="222" spans="1:15">
      <c r="A222" s="7" t="s">
        <v>697</v>
      </c>
      <c r="B222" s="21" t="s">
        <v>294</v>
      </c>
      <c r="C222" s="22" t="s">
        <v>66</v>
      </c>
      <c r="D222" s="32" t="s">
        <v>637</v>
      </c>
      <c r="E222" s="21"/>
      <c r="F222" s="22"/>
      <c r="G222" s="32"/>
      <c r="H222" s="5" t="s">
        <v>612</v>
      </c>
      <c r="I222" s="4">
        <v>1</v>
      </c>
      <c r="J222" s="58">
        <v>2</v>
      </c>
      <c r="K222" s="4">
        <f t="shared" si="34"/>
        <v>2</v>
      </c>
      <c r="O222" s="51">
        <f t="shared" si="35"/>
        <v>0</v>
      </c>
    </row>
    <row r="223" spans="1:15">
      <c r="A223" s="7" t="s">
        <v>697</v>
      </c>
      <c r="B223" s="21" t="s">
        <v>56</v>
      </c>
      <c r="C223" s="22" t="s">
        <v>66</v>
      </c>
      <c r="D223" s="32" t="s">
        <v>638</v>
      </c>
      <c r="E223" s="21"/>
      <c r="F223" s="22"/>
      <c r="G223" s="32"/>
      <c r="H223" s="5" t="s">
        <v>277</v>
      </c>
      <c r="I223" s="4">
        <v>1</v>
      </c>
      <c r="J223" s="58">
        <v>2</v>
      </c>
      <c r="K223" s="4">
        <f t="shared" si="34"/>
        <v>2</v>
      </c>
      <c r="O223" s="51">
        <f t="shared" si="35"/>
        <v>0</v>
      </c>
    </row>
    <row r="224" spans="1:15">
      <c r="A224" s="7" t="s">
        <v>697</v>
      </c>
      <c r="B224" s="21" t="s">
        <v>128</v>
      </c>
      <c r="C224" s="22" t="s">
        <v>66</v>
      </c>
      <c r="D224" s="32" t="s">
        <v>613</v>
      </c>
      <c r="E224" s="21"/>
      <c r="F224" s="22"/>
      <c r="G224" s="32"/>
      <c r="H224" s="5" t="s">
        <v>86</v>
      </c>
      <c r="I224" s="4">
        <v>1</v>
      </c>
      <c r="J224" s="58">
        <v>2</v>
      </c>
      <c r="K224" s="4">
        <f t="shared" si="34"/>
        <v>2</v>
      </c>
      <c r="O224" s="51">
        <f t="shared" si="35"/>
        <v>0</v>
      </c>
    </row>
    <row r="225" spans="1:15">
      <c r="A225" s="7" t="s">
        <v>697</v>
      </c>
      <c r="B225" s="21" t="s">
        <v>340</v>
      </c>
      <c r="C225" s="25" t="s">
        <v>193</v>
      </c>
      <c r="D225" s="25" t="s">
        <v>191</v>
      </c>
      <c r="E225" s="21"/>
      <c r="F225" s="25"/>
      <c r="G225" s="25"/>
      <c r="H225" s="5" t="s">
        <v>194</v>
      </c>
      <c r="I225" s="1">
        <v>1</v>
      </c>
      <c r="J225" s="58">
        <v>2</v>
      </c>
      <c r="K225" s="4">
        <f t="shared" si="34"/>
        <v>2</v>
      </c>
      <c r="O225" s="51">
        <f t="shared" si="35"/>
        <v>0</v>
      </c>
    </row>
    <row r="226" spans="1:15">
      <c r="A226" s="7" t="s">
        <v>697</v>
      </c>
      <c r="B226" s="28" t="s">
        <v>241</v>
      </c>
      <c r="C226" s="22" t="s">
        <v>66</v>
      </c>
      <c r="D226" s="32" t="s">
        <v>614</v>
      </c>
      <c r="E226" s="28"/>
      <c r="F226" s="22"/>
      <c r="G226" s="32"/>
      <c r="H226" s="34" t="s">
        <v>615</v>
      </c>
      <c r="I226" s="7">
        <v>2</v>
      </c>
      <c r="J226" s="58">
        <v>2</v>
      </c>
      <c r="K226" s="4">
        <f t="shared" si="34"/>
        <v>4</v>
      </c>
      <c r="O226" s="51">
        <f t="shared" si="35"/>
        <v>0</v>
      </c>
    </row>
    <row r="227" spans="1:15">
      <c r="A227" s="44" t="s">
        <v>697</v>
      </c>
      <c r="B227" s="45"/>
      <c r="C227" s="47"/>
      <c r="D227" s="47"/>
      <c r="E227" s="45"/>
      <c r="F227" s="47"/>
      <c r="G227" s="47"/>
      <c r="H227" s="48"/>
      <c r="I227" s="48"/>
      <c r="J227" s="60"/>
      <c r="K227" s="48"/>
      <c r="L227" s="54"/>
      <c r="M227" s="54"/>
      <c r="N227" s="54"/>
      <c r="O227" s="54">
        <f>SUM(O217:O226)</f>
        <v>0</v>
      </c>
    </row>
    <row r="228" spans="1:15">
      <c r="A228" s="18"/>
      <c r="B228" s="19"/>
      <c r="C228" s="20"/>
      <c r="D228" s="20"/>
      <c r="E228" s="19"/>
      <c r="F228" s="20"/>
      <c r="G228" s="20"/>
      <c r="H228" s="3" t="s">
        <v>698</v>
      </c>
      <c r="I228" s="3"/>
      <c r="J228" s="61"/>
      <c r="K228" s="3"/>
      <c r="L228" s="55"/>
      <c r="M228" s="55"/>
      <c r="N228" s="55"/>
      <c r="O228" s="55"/>
    </row>
    <row r="229" spans="1:15" s="26" customFormat="1">
      <c r="A229" s="7" t="s">
        <v>698</v>
      </c>
      <c r="B229" s="21" t="s">
        <v>39</v>
      </c>
      <c r="C229" s="22" t="s">
        <v>66</v>
      </c>
      <c r="D229" s="22" t="s">
        <v>639</v>
      </c>
      <c r="E229" s="21"/>
      <c r="F229" s="22"/>
      <c r="G229" s="22"/>
      <c r="H229" s="4" t="s">
        <v>250</v>
      </c>
      <c r="I229" s="4">
        <v>1</v>
      </c>
      <c r="J229" s="58">
        <v>2</v>
      </c>
      <c r="K229" s="4">
        <f>I229*J229</f>
        <v>2</v>
      </c>
      <c r="L229" s="52"/>
      <c r="M229" s="52"/>
      <c r="N229" s="52"/>
      <c r="O229" s="51">
        <f>K229*(L229+M229+N229)</f>
        <v>0</v>
      </c>
    </row>
    <row r="230" spans="1:15">
      <c r="A230" s="10" t="s">
        <v>698</v>
      </c>
      <c r="B230" s="21" t="s">
        <v>294</v>
      </c>
      <c r="C230" s="22" t="s">
        <v>66</v>
      </c>
      <c r="D230" s="32" t="s">
        <v>637</v>
      </c>
      <c r="E230" s="21"/>
      <c r="F230" s="22"/>
      <c r="G230" s="32"/>
      <c r="H230" s="5" t="s">
        <v>612</v>
      </c>
      <c r="I230" s="1">
        <v>1</v>
      </c>
      <c r="J230" s="58">
        <v>2</v>
      </c>
      <c r="K230" s="4">
        <f>I230*J230</f>
        <v>2</v>
      </c>
      <c r="O230" s="51">
        <f>K230*(L230+M230+N230)</f>
        <v>0</v>
      </c>
    </row>
    <row r="231" spans="1:15">
      <c r="A231" s="7" t="s">
        <v>698</v>
      </c>
      <c r="B231" s="21" t="s">
        <v>56</v>
      </c>
      <c r="C231" s="22" t="s">
        <v>66</v>
      </c>
      <c r="D231" s="32" t="s">
        <v>640</v>
      </c>
      <c r="E231" s="21"/>
      <c r="F231" s="22"/>
      <c r="G231" s="32"/>
      <c r="H231" s="5" t="s">
        <v>277</v>
      </c>
      <c r="I231" s="4">
        <v>1</v>
      </c>
      <c r="J231" s="58">
        <v>2</v>
      </c>
      <c r="K231" s="4">
        <f>I231*J231</f>
        <v>2</v>
      </c>
      <c r="O231" s="51">
        <f>K231*(L231+M231+N231)</f>
        <v>0</v>
      </c>
    </row>
    <row r="232" spans="1:15" ht="32.25">
      <c r="A232" s="7" t="s">
        <v>698</v>
      </c>
      <c r="B232" s="21" t="s">
        <v>14</v>
      </c>
      <c r="C232" s="22" t="s">
        <v>66</v>
      </c>
      <c r="D232" s="32" t="s">
        <v>635</v>
      </c>
      <c r="E232" s="21"/>
      <c r="F232" s="22"/>
      <c r="G232" s="32"/>
      <c r="H232" s="5" t="s">
        <v>627</v>
      </c>
      <c r="I232" s="4">
        <v>1</v>
      </c>
      <c r="J232" s="58">
        <v>2</v>
      </c>
      <c r="K232" s="4">
        <f>I232*J232</f>
        <v>2</v>
      </c>
      <c r="O232" s="51">
        <f>K232*(L232+M232+N232)</f>
        <v>0</v>
      </c>
    </row>
    <row r="233" spans="1:15">
      <c r="A233" s="7" t="s">
        <v>698</v>
      </c>
      <c r="B233" s="21" t="s">
        <v>340</v>
      </c>
      <c r="C233" s="25" t="s">
        <v>193</v>
      </c>
      <c r="D233" s="25" t="s">
        <v>191</v>
      </c>
      <c r="E233" s="21"/>
      <c r="F233" s="25"/>
      <c r="G233" s="25"/>
      <c r="H233" s="1" t="s">
        <v>194</v>
      </c>
      <c r="I233" s="1">
        <v>1</v>
      </c>
      <c r="J233" s="58">
        <v>2</v>
      </c>
      <c r="K233" s="4">
        <f>I233*J233</f>
        <v>2</v>
      </c>
      <c r="O233" s="51">
        <f>K233*(L233+M233+N233)</f>
        <v>0</v>
      </c>
    </row>
    <row r="234" spans="1:15">
      <c r="A234" s="44" t="s">
        <v>698</v>
      </c>
      <c r="B234" s="45" t="s">
        <v>358</v>
      </c>
      <c r="C234" s="41"/>
      <c r="D234" s="41"/>
      <c r="E234" s="45"/>
      <c r="F234" s="41"/>
      <c r="G234" s="41"/>
      <c r="H234" s="43"/>
      <c r="I234" s="43"/>
      <c r="J234" s="62"/>
      <c r="K234" s="43"/>
      <c r="L234" s="53"/>
      <c r="M234" s="53"/>
      <c r="N234" s="53"/>
      <c r="O234" s="54">
        <f>SUM(O229:O233)</f>
        <v>0</v>
      </c>
    </row>
    <row r="235" spans="1:15">
      <c r="A235" s="18"/>
      <c r="B235" s="19"/>
      <c r="C235" s="20"/>
      <c r="D235" s="20"/>
      <c r="E235" s="19"/>
      <c r="F235" s="20"/>
      <c r="G235" s="20"/>
      <c r="H235" s="3" t="s">
        <v>365</v>
      </c>
      <c r="I235" s="3"/>
      <c r="J235" s="61"/>
      <c r="K235" s="3"/>
      <c r="L235" s="55"/>
      <c r="M235" s="55"/>
      <c r="N235" s="55"/>
      <c r="O235" s="55"/>
    </row>
    <row r="236" spans="1:15" ht="14.25" customHeight="1">
      <c r="A236" s="7" t="s">
        <v>365</v>
      </c>
      <c r="B236" s="21" t="s">
        <v>34</v>
      </c>
      <c r="C236" s="22" t="s">
        <v>66</v>
      </c>
      <c r="D236" s="22" t="s">
        <v>620</v>
      </c>
      <c r="E236" s="21"/>
      <c r="F236" s="22"/>
      <c r="G236" s="22"/>
      <c r="H236" s="4" t="s">
        <v>252</v>
      </c>
      <c r="I236" s="4">
        <v>1</v>
      </c>
      <c r="J236" s="58">
        <v>2</v>
      </c>
      <c r="K236" s="4">
        <f t="shared" ref="K236:K241" si="36">I236*J236</f>
        <v>2</v>
      </c>
      <c r="O236" s="51">
        <f t="shared" ref="O236:O241" si="37">K236*(L236+M236+N236)</f>
        <v>0</v>
      </c>
    </row>
    <row r="237" spans="1:15" ht="17.25" customHeight="1">
      <c r="A237" s="7" t="s">
        <v>365</v>
      </c>
      <c r="B237" s="21" t="s">
        <v>4</v>
      </c>
      <c r="C237" s="22" t="s">
        <v>66</v>
      </c>
      <c r="D237" s="22" t="s">
        <v>621</v>
      </c>
      <c r="E237" s="21"/>
      <c r="F237" s="22"/>
      <c r="G237" s="22"/>
      <c r="H237" s="4" t="s">
        <v>251</v>
      </c>
      <c r="I237" s="4">
        <v>1</v>
      </c>
      <c r="J237" s="58">
        <v>2</v>
      </c>
      <c r="K237" s="4">
        <f t="shared" si="36"/>
        <v>2</v>
      </c>
      <c r="O237" s="51">
        <f t="shared" si="37"/>
        <v>0</v>
      </c>
    </row>
    <row r="238" spans="1:15">
      <c r="A238" s="7" t="s">
        <v>365</v>
      </c>
      <c r="B238" s="21" t="s">
        <v>242</v>
      </c>
      <c r="C238" s="22" t="s">
        <v>66</v>
      </c>
      <c r="D238" s="22" t="s">
        <v>634</v>
      </c>
      <c r="E238" s="21"/>
      <c r="F238" s="22"/>
      <c r="G238" s="22"/>
      <c r="H238" s="4" t="s">
        <v>87</v>
      </c>
      <c r="I238" s="4">
        <v>1</v>
      </c>
      <c r="J238" s="58">
        <v>2</v>
      </c>
      <c r="K238" s="4">
        <f t="shared" si="36"/>
        <v>2</v>
      </c>
      <c r="O238" s="51">
        <f t="shared" si="37"/>
        <v>0</v>
      </c>
    </row>
    <row r="239" spans="1:15">
      <c r="A239" s="7" t="s">
        <v>365</v>
      </c>
      <c r="B239" s="21" t="s">
        <v>58</v>
      </c>
      <c r="C239" s="22" t="s">
        <v>66</v>
      </c>
      <c r="D239" s="22" t="s">
        <v>622</v>
      </c>
      <c r="E239" s="21"/>
      <c r="F239" s="22"/>
      <c r="G239" s="22"/>
      <c r="H239" s="4" t="s">
        <v>281</v>
      </c>
      <c r="I239" s="4">
        <v>1</v>
      </c>
      <c r="J239" s="58">
        <v>2</v>
      </c>
      <c r="K239" s="4">
        <f t="shared" si="36"/>
        <v>2</v>
      </c>
      <c r="O239" s="51">
        <f t="shared" si="37"/>
        <v>0</v>
      </c>
    </row>
    <row r="240" spans="1:15">
      <c r="A240" s="7" t="s">
        <v>365</v>
      </c>
      <c r="B240" s="21" t="s">
        <v>340</v>
      </c>
      <c r="C240" s="25" t="s">
        <v>193</v>
      </c>
      <c r="D240" s="25" t="s">
        <v>191</v>
      </c>
      <c r="E240" s="21"/>
      <c r="F240" s="25"/>
      <c r="G240" s="25"/>
      <c r="H240" s="1" t="s">
        <v>194</v>
      </c>
      <c r="I240" s="1">
        <v>1</v>
      </c>
      <c r="J240" s="58">
        <v>2</v>
      </c>
      <c r="K240" s="4">
        <f t="shared" si="36"/>
        <v>2</v>
      </c>
      <c r="O240" s="51">
        <f t="shared" si="37"/>
        <v>0</v>
      </c>
    </row>
    <row r="241" spans="1:15">
      <c r="A241" s="7" t="s">
        <v>365</v>
      </c>
      <c r="B241" s="28" t="s">
        <v>241</v>
      </c>
      <c r="C241" s="22" t="s">
        <v>66</v>
      </c>
      <c r="D241" s="32" t="s">
        <v>614</v>
      </c>
      <c r="E241" s="28"/>
      <c r="F241" s="22"/>
      <c r="G241" s="32"/>
      <c r="H241" s="34" t="s">
        <v>615</v>
      </c>
      <c r="I241" s="7">
        <v>2</v>
      </c>
      <c r="J241" s="58">
        <v>2</v>
      </c>
      <c r="K241" s="4">
        <f t="shared" si="36"/>
        <v>4</v>
      </c>
      <c r="O241" s="51">
        <f t="shared" si="37"/>
        <v>0</v>
      </c>
    </row>
    <row r="242" spans="1:15">
      <c r="A242" s="44" t="s">
        <v>365</v>
      </c>
      <c r="B242" s="45" t="s">
        <v>358</v>
      </c>
      <c r="C242" s="41"/>
      <c r="D242" s="41"/>
      <c r="E242" s="45"/>
      <c r="F242" s="41"/>
      <c r="G242" s="41"/>
      <c r="H242" s="49"/>
      <c r="I242" s="49"/>
      <c r="J242" s="62"/>
      <c r="K242" s="49"/>
      <c r="L242" s="53"/>
      <c r="M242" s="53"/>
      <c r="N242" s="53"/>
      <c r="O242" s="54">
        <f>SUM(O236:O241)</f>
        <v>0</v>
      </c>
    </row>
    <row r="243" spans="1:15">
      <c r="A243" s="18"/>
      <c r="B243" s="19"/>
      <c r="C243" s="20"/>
      <c r="D243" s="20"/>
      <c r="E243" s="19"/>
      <c r="F243" s="20"/>
      <c r="G243" s="20"/>
      <c r="H243" s="3" t="s">
        <v>40</v>
      </c>
      <c r="I243" s="3"/>
      <c r="J243" s="61"/>
      <c r="K243" s="3"/>
      <c r="L243" s="55"/>
      <c r="M243" s="55"/>
      <c r="N243" s="55"/>
      <c r="O243" s="55"/>
    </row>
    <row r="244" spans="1:15">
      <c r="A244" s="7" t="s">
        <v>40</v>
      </c>
      <c r="B244" s="21" t="s">
        <v>36</v>
      </c>
      <c r="C244" s="24" t="s">
        <v>66</v>
      </c>
      <c r="D244" s="24" t="s">
        <v>586</v>
      </c>
      <c r="E244" s="21"/>
      <c r="F244" s="22"/>
      <c r="G244" s="22"/>
      <c r="H244" s="4" t="s">
        <v>91</v>
      </c>
      <c r="I244" s="4">
        <v>1</v>
      </c>
      <c r="J244" s="58">
        <v>2</v>
      </c>
      <c r="K244" s="4">
        <f t="shared" ref="K244:K252" si="38">I244*J244</f>
        <v>2</v>
      </c>
      <c r="O244" s="51">
        <f t="shared" ref="O244:O252" si="39">K244*(L244+M244+N244)</f>
        <v>0</v>
      </c>
    </row>
    <row r="245" spans="1:15">
      <c r="A245" s="7" t="s">
        <v>40</v>
      </c>
      <c r="B245" s="21" t="s">
        <v>235</v>
      </c>
      <c r="C245" s="22" t="s">
        <v>66</v>
      </c>
      <c r="D245" s="99" t="s">
        <v>610</v>
      </c>
      <c r="E245" s="21"/>
      <c r="F245" s="22"/>
      <c r="G245" s="23"/>
      <c r="H245" s="5" t="s">
        <v>636</v>
      </c>
      <c r="I245" s="4">
        <v>1</v>
      </c>
      <c r="J245" s="58">
        <v>2</v>
      </c>
      <c r="K245" s="4">
        <f t="shared" si="38"/>
        <v>2</v>
      </c>
      <c r="O245" s="51">
        <f t="shared" si="39"/>
        <v>0</v>
      </c>
    </row>
    <row r="246" spans="1:15">
      <c r="A246" s="7" t="s">
        <v>40</v>
      </c>
      <c r="B246" s="21" t="s">
        <v>273</v>
      </c>
      <c r="C246" s="22" t="s">
        <v>66</v>
      </c>
      <c r="D246" s="23" t="s">
        <v>608</v>
      </c>
      <c r="E246" s="21"/>
      <c r="F246" s="22"/>
      <c r="G246" s="23"/>
      <c r="H246" s="5" t="s">
        <v>82</v>
      </c>
      <c r="I246" s="5">
        <v>1</v>
      </c>
      <c r="J246" s="58">
        <v>2</v>
      </c>
      <c r="K246" s="4">
        <f t="shared" si="38"/>
        <v>2</v>
      </c>
      <c r="O246" s="51">
        <f t="shared" si="39"/>
        <v>0</v>
      </c>
    </row>
    <row r="247" spans="1:15">
      <c r="A247" s="7" t="s">
        <v>40</v>
      </c>
      <c r="B247" s="21" t="s">
        <v>348</v>
      </c>
      <c r="C247" s="22" t="s">
        <v>67</v>
      </c>
      <c r="D247" s="22" t="s">
        <v>367</v>
      </c>
      <c r="E247" s="21"/>
      <c r="F247" s="22"/>
      <c r="G247" s="22"/>
      <c r="H247" s="4" t="s">
        <v>368</v>
      </c>
      <c r="I247" s="4">
        <v>1</v>
      </c>
      <c r="J247" s="58">
        <v>2</v>
      </c>
      <c r="K247" s="4">
        <f t="shared" si="38"/>
        <v>2</v>
      </c>
      <c r="O247" s="51">
        <f t="shared" si="39"/>
        <v>0</v>
      </c>
    </row>
    <row r="248" spans="1:15">
      <c r="A248" s="7" t="s">
        <v>40</v>
      </c>
      <c r="B248" s="21" t="s">
        <v>348</v>
      </c>
      <c r="C248" s="22" t="s">
        <v>67</v>
      </c>
      <c r="D248" s="22" t="s">
        <v>366</v>
      </c>
      <c r="E248" s="21"/>
      <c r="F248" s="22"/>
      <c r="G248" s="22"/>
      <c r="H248" s="4" t="s">
        <v>369</v>
      </c>
      <c r="I248" s="4">
        <v>1</v>
      </c>
      <c r="J248" s="58">
        <v>2</v>
      </c>
      <c r="K248" s="4">
        <f>I248*J248</f>
        <v>2</v>
      </c>
      <c r="O248" s="51">
        <f t="shared" si="39"/>
        <v>0</v>
      </c>
    </row>
    <row r="249" spans="1:15" s="26" customFormat="1">
      <c r="A249" s="7" t="s">
        <v>40</v>
      </c>
      <c r="B249" s="21" t="s">
        <v>348</v>
      </c>
      <c r="C249" s="22" t="s">
        <v>67</v>
      </c>
      <c r="D249" s="22">
        <v>170</v>
      </c>
      <c r="E249" s="21"/>
      <c r="F249" s="22"/>
      <c r="G249" s="22"/>
      <c r="H249" s="4" t="s">
        <v>135</v>
      </c>
      <c r="I249" s="4">
        <v>1</v>
      </c>
      <c r="J249" s="58">
        <v>2</v>
      </c>
      <c r="K249" s="4">
        <f t="shared" si="38"/>
        <v>2</v>
      </c>
      <c r="L249" s="52"/>
      <c r="M249" s="52"/>
      <c r="N249" s="52"/>
      <c r="O249" s="51">
        <f t="shared" si="39"/>
        <v>0</v>
      </c>
    </row>
    <row r="250" spans="1:15" s="26" customFormat="1">
      <c r="A250" s="7" t="s">
        <v>40</v>
      </c>
      <c r="B250" s="21" t="s">
        <v>347</v>
      </c>
      <c r="C250" s="25" t="s">
        <v>133</v>
      </c>
      <c r="D250" s="25" t="s">
        <v>43</v>
      </c>
      <c r="E250" s="21"/>
      <c r="F250" s="25"/>
      <c r="G250" s="25"/>
      <c r="H250" s="1" t="s">
        <v>134</v>
      </c>
      <c r="I250" s="1">
        <v>1</v>
      </c>
      <c r="J250" s="58">
        <v>2</v>
      </c>
      <c r="K250" s="4">
        <f t="shared" si="38"/>
        <v>2</v>
      </c>
      <c r="L250" s="52"/>
      <c r="M250" s="52"/>
      <c r="N250" s="52"/>
      <c r="O250" s="51">
        <f t="shared" si="39"/>
        <v>0</v>
      </c>
    </row>
    <row r="251" spans="1:15" s="26" customFormat="1" ht="32.25">
      <c r="A251" s="7" t="s">
        <v>40</v>
      </c>
      <c r="B251" s="21" t="s">
        <v>333</v>
      </c>
      <c r="C251" s="24" t="s">
        <v>576</v>
      </c>
      <c r="D251" s="24" t="s">
        <v>577</v>
      </c>
      <c r="E251" s="21"/>
      <c r="F251" s="25"/>
      <c r="G251" s="25"/>
      <c r="H251" s="1" t="s">
        <v>578</v>
      </c>
      <c r="I251" s="1">
        <v>1</v>
      </c>
      <c r="J251" s="58">
        <v>2</v>
      </c>
      <c r="K251" s="4">
        <f t="shared" si="38"/>
        <v>2</v>
      </c>
      <c r="L251" s="52"/>
      <c r="M251" s="52"/>
      <c r="N251" s="52"/>
      <c r="O251" s="51">
        <f t="shared" si="39"/>
        <v>0</v>
      </c>
    </row>
    <row r="252" spans="1:15" s="26" customFormat="1">
      <c r="A252" s="7" t="s">
        <v>40</v>
      </c>
      <c r="B252" s="21" t="s">
        <v>340</v>
      </c>
      <c r="C252" s="25" t="s">
        <v>193</v>
      </c>
      <c r="D252" s="25" t="s">
        <v>191</v>
      </c>
      <c r="E252" s="21"/>
      <c r="F252" s="25"/>
      <c r="G252" s="25"/>
      <c r="H252" s="1" t="s">
        <v>194</v>
      </c>
      <c r="I252" s="1">
        <v>1</v>
      </c>
      <c r="J252" s="58">
        <v>2</v>
      </c>
      <c r="K252" s="4">
        <f t="shared" si="38"/>
        <v>2</v>
      </c>
      <c r="L252" s="52"/>
      <c r="M252" s="52"/>
      <c r="N252" s="52"/>
      <c r="O252" s="51">
        <f t="shared" si="39"/>
        <v>0</v>
      </c>
    </row>
    <row r="253" spans="1:15">
      <c r="A253" s="44" t="s">
        <v>40</v>
      </c>
      <c r="B253" s="46" t="s">
        <v>358</v>
      </c>
      <c r="C253" s="42"/>
      <c r="D253" s="42"/>
      <c r="E253" s="46"/>
      <c r="F253" s="42"/>
      <c r="G253" s="42"/>
      <c r="H253" s="40"/>
      <c r="I253" s="40"/>
      <c r="J253" s="63"/>
      <c r="K253" s="40"/>
      <c r="L253" s="53"/>
      <c r="M253" s="53"/>
      <c r="N253" s="53"/>
      <c r="O253" s="54">
        <f>SUM(O244:O252)</f>
        <v>0</v>
      </c>
    </row>
    <row r="254" spans="1:15" s="33" customFormat="1">
      <c r="A254" s="18"/>
      <c r="B254" s="19"/>
      <c r="C254" s="20"/>
      <c r="D254" s="20"/>
      <c r="E254" s="19"/>
      <c r="F254" s="20"/>
      <c r="G254" s="20"/>
      <c r="H254" s="11" t="s">
        <v>44</v>
      </c>
      <c r="I254" s="11"/>
      <c r="J254" s="12"/>
      <c r="K254" s="11"/>
      <c r="L254" s="55"/>
      <c r="M254" s="55"/>
      <c r="N254" s="55"/>
      <c r="O254" s="55"/>
    </row>
    <row r="255" spans="1:15" s="33" customFormat="1">
      <c r="A255" s="34" t="s">
        <v>44</v>
      </c>
      <c r="B255" s="21" t="s">
        <v>224</v>
      </c>
      <c r="C255" s="24" t="s">
        <v>222</v>
      </c>
      <c r="D255" s="25" t="s">
        <v>185</v>
      </c>
      <c r="E255" s="21"/>
      <c r="F255" s="24"/>
      <c r="G255" s="25"/>
      <c r="H255" s="5" t="s">
        <v>223</v>
      </c>
      <c r="I255" s="5">
        <v>4</v>
      </c>
      <c r="J255" s="58">
        <v>1</v>
      </c>
      <c r="K255" s="4">
        <f t="shared" ref="K255:K287" si="40">I255*J255</f>
        <v>4</v>
      </c>
      <c r="L255" s="56"/>
      <c r="M255" s="56"/>
      <c r="N255" s="56"/>
      <c r="O255" s="51">
        <f t="shared" ref="O255:O287" si="41">K255*(L255+M255+N255)</f>
        <v>0</v>
      </c>
    </row>
    <row r="256" spans="1:15" s="33" customFormat="1">
      <c r="A256" s="34" t="s">
        <v>44</v>
      </c>
      <c r="B256" s="21" t="s">
        <v>12</v>
      </c>
      <c r="C256" s="24" t="s">
        <v>218</v>
      </c>
      <c r="D256" s="25" t="s">
        <v>217</v>
      </c>
      <c r="E256" s="21"/>
      <c r="F256" s="24"/>
      <c r="G256" s="25"/>
      <c r="H256" s="5" t="s">
        <v>245</v>
      </c>
      <c r="I256" s="5">
        <v>16</v>
      </c>
      <c r="J256" s="58">
        <v>1</v>
      </c>
      <c r="K256" s="4">
        <f t="shared" si="40"/>
        <v>16</v>
      </c>
      <c r="L256" s="56"/>
      <c r="M256" s="56"/>
      <c r="N256" s="56"/>
      <c r="O256" s="51">
        <f t="shared" si="41"/>
        <v>0</v>
      </c>
    </row>
    <row r="257" spans="1:15" s="33" customFormat="1">
      <c r="A257" s="34" t="s">
        <v>44</v>
      </c>
      <c r="B257" s="21" t="s">
        <v>233</v>
      </c>
      <c r="C257" s="24" t="s">
        <v>222</v>
      </c>
      <c r="D257" s="24" t="s">
        <v>187</v>
      </c>
      <c r="E257" s="21"/>
      <c r="F257" s="24"/>
      <c r="G257" s="24"/>
      <c r="H257" s="5" t="s">
        <v>186</v>
      </c>
      <c r="I257" s="5">
        <v>4</v>
      </c>
      <c r="J257" s="58">
        <v>1</v>
      </c>
      <c r="K257" s="4">
        <f t="shared" si="40"/>
        <v>4</v>
      </c>
      <c r="L257" s="56"/>
      <c r="M257" s="56"/>
      <c r="N257" s="56"/>
      <c r="O257" s="51">
        <f t="shared" si="41"/>
        <v>0</v>
      </c>
    </row>
    <row r="258" spans="1:15" s="33" customFormat="1">
      <c r="A258" s="34" t="s">
        <v>44</v>
      </c>
      <c r="B258" s="21" t="s">
        <v>234</v>
      </c>
      <c r="C258" s="24" t="s">
        <v>222</v>
      </c>
      <c r="D258" s="25" t="s">
        <v>188</v>
      </c>
      <c r="E258" s="21"/>
      <c r="F258" s="24"/>
      <c r="G258" s="25"/>
      <c r="H258" s="5" t="s">
        <v>232</v>
      </c>
      <c r="I258" s="5">
        <v>6</v>
      </c>
      <c r="J258" s="58">
        <v>1</v>
      </c>
      <c r="K258" s="4">
        <f t="shared" si="40"/>
        <v>6</v>
      </c>
      <c r="L258" s="56"/>
      <c r="M258" s="56"/>
      <c r="N258" s="56"/>
      <c r="O258" s="51">
        <f t="shared" si="41"/>
        <v>0</v>
      </c>
    </row>
    <row r="259" spans="1:15" s="26" customFormat="1">
      <c r="A259" s="34" t="s">
        <v>44</v>
      </c>
      <c r="B259" s="21" t="s">
        <v>52</v>
      </c>
      <c r="C259" s="24" t="s">
        <v>218</v>
      </c>
      <c r="D259" s="24" t="s">
        <v>243</v>
      </c>
      <c r="E259" s="21"/>
      <c r="F259" s="24"/>
      <c r="G259" s="24"/>
      <c r="H259" s="5" t="s">
        <v>244</v>
      </c>
      <c r="I259" s="5">
        <v>24</v>
      </c>
      <c r="J259" s="58">
        <v>1</v>
      </c>
      <c r="K259" s="4">
        <f t="shared" si="40"/>
        <v>24</v>
      </c>
      <c r="L259" s="52"/>
      <c r="M259" s="52"/>
      <c r="N259" s="52"/>
      <c r="O259" s="51">
        <f t="shared" si="41"/>
        <v>0</v>
      </c>
    </row>
    <row r="260" spans="1:15" s="26" customFormat="1">
      <c r="A260" s="10" t="s">
        <v>44</v>
      </c>
      <c r="B260" s="21" t="s">
        <v>297</v>
      </c>
      <c r="C260" s="24" t="s">
        <v>222</v>
      </c>
      <c r="D260" s="25" t="s">
        <v>195</v>
      </c>
      <c r="E260" s="21"/>
      <c r="F260" s="24"/>
      <c r="G260" s="25"/>
      <c r="H260" s="5" t="s">
        <v>296</v>
      </c>
      <c r="I260" s="5">
        <v>1</v>
      </c>
      <c r="J260" s="58">
        <v>1</v>
      </c>
      <c r="K260" s="4">
        <f t="shared" si="40"/>
        <v>1</v>
      </c>
      <c r="L260" s="52"/>
      <c r="M260" s="52"/>
      <c r="N260" s="52"/>
      <c r="O260" s="51">
        <f t="shared" si="41"/>
        <v>0</v>
      </c>
    </row>
    <row r="261" spans="1:15" s="26" customFormat="1">
      <c r="A261" s="10" t="s">
        <v>44</v>
      </c>
      <c r="B261" s="21" t="s">
        <v>297</v>
      </c>
      <c r="C261" s="24" t="s">
        <v>222</v>
      </c>
      <c r="D261" s="25" t="s">
        <v>196</v>
      </c>
      <c r="E261" s="21"/>
      <c r="F261" s="24"/>
      <c r="G261" s="25"/>
      <c r="H261" s="5" t="s">
        <v>298</v>
      </c>
      <c r="I261" s="5">
        <v>6</v>
      </c>
      <c r="J261" s="58">
        <v>1</v>
      </c>
      <c r="K261" s="4">
        <f t="shared" si="40"/>
        <v>6</v>
      </c>
      <c r="L261" s="52"/>
      <c r="M261" s="52"/>
      <c r="N261" s="52"/>
      <c r="O261" s="51">
        <f t="shared" si="41"/>
        <v>0</v>
      </c>
    </row>
    <row r="262" spans="1:15" s="26" customFormat="1" ht="32.25">
      <c r="A262" s="10" t="s">
        <v>44</v>
      </c>
      <c r="B262" s="21" t="s">
        <v>299</v>
      </c>
      <c r="C262" s="24" t="s">
        <v>222</v>
      </c>
      <c r="D262" s="25" t="s">
        <v>197</v>
      </c>
      <c r="E262" s="21"/>
      <c r="F262" s="24"/>
      <c r="G262" s="25"/>
      <c r="H262" s="5" t="s">
        <v>305</v>
      </c>
      <c r="I262" s="5">
        <v>1</v>
      </c>
      <c r="J262" s="58">
        <v>1</v>
      </c>
      <c r="K262" s="4">
        <f t="shared" si="40"/>
        <v>1</v>
      </c>
      <c r="L262" s="52"/>
      <c r="M262" s="52"/>
      <c r="N262" s="52"/>
      <c r="O262" s="51">
        <f t="shared" si="41"/>
        <v>0</v>
      </c>
    </row>
    <row r="263" spans="1:15" s="26" customFormat="1" ht="32.25">
      <c r="A263" s="10" t="s">
        <v>44</v>
      </c>
      <c r="B263" s="21" t="s">
        <v>300</v>
      </c>
      <c r="C263" s="24" t="s">
        <v>222</v>
      </c>
      <c r="D263" s="25" t="s">
        <v>198</v>
      </c>
      <c r="E263" s="21"/>
      <c r="F263" s="24"/>
      <c r="G263" s="25"/>
      <c r="H263" s="5" t="s">
        <v>306</v>
      </c>
      <c r="I263" s="5">
        <v>6</v>
      </c>
      <c r="J263" s="58">
        <v>1</v>
      </c>
      <c r="K263" s="4">
        <f t="shared" si="40"/>
        <v>6</v>
      </c>
      <c r="L263" s="52"/>
      <c r="M263" s="52"/>
      <c r="N263" s="52"/>
      <c r="O263" s="51">
        <f t="shared" si="41"/>
        <v>0</v>
      </c>
    </row>
    <row r="264" spans="1:15" s="26" customFormat="1" ht="32.25">
      <c r="A264" s="10" t="s">
        <v>44</v>
      </c>
      <c r="B264" s="21" t="s">
        <v>301</v>
      </c>
      <c r="C264" s="24" t="s">
        <v>222</v>
      </c>
      <c r="D264" s="25" t="s">
        <v>199</v>
      </c>
      <c r="E264" s="21"/>
      <c r="F264" s="24"/>
      <c r="G264" s="25"/>
      <c r="H264" s="5" t="s">
        <v>303</v>
      </c>
      <c r="I264" s="5">
        <v>2</v>
      </c>
      <c r="J264" s="58">
        <v>1</v>
      </c>
      <c r="K264" s="4">
        <f t="shared" si="40"/>
        <v>2</v>
      </c>
      <c r="L264" s="52"/>
      <c r="M264" s="52"/>
      <c r="N264" s="52"/>
      <c r="O264" s="51">
        <f t="shared" si="41"/>
        <v>0</v>
      </c>
    </row>
    <row r="265" spans="1:15" s="26" customFormat="1" ht="32.25">
      <c r="A265" s="10" t="s">
        <v>44</v>
      </c>
      <c r="B265" s="21" t="s">
        <v>304</v>
      </c>
      <c r="C265" s="24" t="s">
        <v>222</v>
      </c>
      <c r="D265" s="25" t="s">
        <v>200</v>
      </c>
      <c r="E265" s="21"/>
      <c r="F265" s="24"/>
      <c r="G265" s="25"/>
      <c r="H265" s="5" t="s">
        <v>302</v>
      </c>
      <c r="I265" s="5">
        <v>6</v>
      </c>
      <c r="J265" s="58">
        <v>1</v>
      </c>
      <c r="K265" s="4">
        <f t="shared" si="40"/>
        <v>6</v>
      </c>
      <c r="L265" s="52"/>
      <c r="M265" s="52"/>
      <c r="N265" s="52"/>
      <c r="O265" s="51">
        <f t="shared" si="41"/>
        <v>0</v>
      </c>
    </row>
    <row r="266" spans="1:15">
      <c r="A266" s="10" t="s">
        <v>44</v>
      </c>
      <c r="B266" s="21" t="s">
        <v>309</v>
      </c>
      <c r="C266" s="24" t="s">
        <v>222</v>
      </c>
      <c r="D266" s="25" t="s">
        <v>201</v>
      </c>
      <c r="E266" s="21"/>
      <c r="F266" s="24"/>
      <c r="G266" s="25"/>
      <c r="H266" s="5" t="s">
        <v>307</v>
      </c>
      <c r="I266" s="5">
        <v>6</v>
      </c>
      <c r="J266" s="58">
        <v>1</v>
      </c>
      <c r="K266" s="4">
        <f t="shared" si="40"/>
        <v>6</v>
      </c>
      <c r="O266" s="51">
        <f t="shared" si="41"/>
        <v>0</v>
      </c>
    </row>
    <row r="267" spans="1:15" ht="32.25">
      <c r="A267" s="10" t="s">
        <v>44</v>
      </c>
      <c r="B267" s="21" t="s">
        <v>310</v>
      </c>
      <c r="C267" s="24" t="s">
        <v>222</v>
      </c>
      <c r="D267" s="25" t="s">
        <v>202</v>
      </c>
      <c r="E267" s="21"/>
      <c r="F267" s="24"/>
      <c r="G267" s="25"/>
      <c r="H267" s="5" t="s">
        <v>308</v>
      </c>
      <c r="I267" s="5">
        <v>16</v>
      </c>
      <c r="J267" s="58">
        <v>1</v>
      </c>
      <c r="K267" s="4">
        <f t="shared" si="40"/>
        <v>16</v>
      </c>
      <c r="O267" s="51">
        <f t="shared" si="41"/>
        <v>0</v>
      </c>
    </row>
    <row r="268" spans="1:15" ht="32.25">
      <c r="A268" s="10" t="s">
        <v>44</v>
      </c>
      <c r="B268" s="21" t="s">
        <v>311</v>
      </c>
      <c r="C268" s="24" t="s">
        <v>222</v>
      </c>
      <c r="D268" s="25" t="s">
        <v>203</v>
      </c>
      <c r="E268" s="21"/>
      <c r="F268" s="24"/>
      <c r="G268" s="25"/>
      <c r="H268" s="5" t="s">
        <v>486</v>
      </c>
      <c r="I268" s="5">
        <v>1</v>
      </c>
      <c r="J268" s="58">
        <v>1</v>
      </c>
      <c r="K268" s="4">
        <f t="shared" si="40"/>
        <v>1</v>
      </c>
      <c r="O268" s="51">
        <f t="shared" si="41"/>
        <v>0</v>
      </c>
    </row>
    <row r="269" spans="1:15" ht="32.25">
      <c r="A269" s="10" t="s">
        <v>44</v>
      </c>
      <c r="B269" s="21" t="s">
        <v>312</v>
      </c>
      <c r="C269" s="24" t="s">
        <v>222</v>
      </c>
      <c r="D269" s="25" t="s">
        <v>204</v>
      </c>
      <c r="E269" s="21"/>
      <c r="F269" s="24"/>
      <c r="G269" s="25"/>
      <c r="H269" s="5" t="s">
        <v>487</v>
      </c>
      <c r="I269" s="5">
        <v>5</v>
      </c>
      <c r="J269" s="58">
        <v>1</v>
      </c>
      <c r="K269" s="4">
        <f t="shared" si="40"/>
        <v>5</v>
      </c>
      <c r="O269" s="51">
        <f t="shared" si="41"/>
        <v>0</v>
      </c>
    </row>
    <row r="270" spans="1:15" ht="32.25">
      <c r="A270" s="10" t="s">
        <v>44</v>
      </c>
      <c r="B270" s="21" t="s">
        <v>314</v>
      </c>
      <c r="C270" s="24" t="s">
        <v>222</v>
      </c>
      <c r="D270" s="25" t="s">
        <v>205</v>
      </c>
      <c r="E270" s="21"/>
      <c r="F270" s="24"/>
      <c r="G270" s="25"/>
      <c r="H270" s="5" t="s">
        <v>313</v>
      </c>
      <c r="I270" s="5">
        <v>1</v>
      </c>
      <c r="J270" s="58">
        <v>1</v>
      </c>
      <c r="K270" s="4">
        <f t="shared" si="40"/>
        <v>1</v>
      </c>
      <c r="O270" s="51">
        <f t="shared" si="41"/>
        <v>0</v>
      </c>
    </row>
    <row r="271" spans="1:15">
      <c r="A271" s="10" t="s">
        <v>44</v>
      </c>
      <c r="B271" s="21" t="s">
        <v>254</v>
      </c>
      <c r="C271" s="24" t="s">
        <v>222</v>
      </c>
      <c r="D271" s="25" t="s">
        <v>206</v>
      </c>
      <c r="E271" s="21"/>
      <c r="F271" s="24"/>
      <c r="G271" s="25"/>
      <c r="H271" s="5" t="s">
        <v>253</v>
      </c>
      <c r="I271" s="5">
        <v>1</v>
      </c>
      <c r="J271" s="58">
        <v>1</v>
      </c>
      <c r="K271" s="4">
        <f t="shared" si="40"/>
        <v>1</v>
      </c>
      <c r="O271" s="51">
        <f t="shared" si="41"/>
        <v>0</v>
      </c>
    </row>
    <row r="272" spans="1:15">
      <c r="A272" s="10" t="s">
        <v>44</v>
      </c>
      <c r="B272" s="21" t="s">
        <v>256</v>
      </c>
      <c r="C272" s="24" t="s">
        <v>222</v>
      </c>
      <c r="D272" s="25" t="s">
        <v>213</v>
      </c>
      <c r="E272" s="21"/>
      <c r="F272" s="24"/>
      <c r="G272" s="25"/>
      <c r="H272" s="5" t="s">
        <v>255</v>
      </c>
      <c r="I272" s="5">
        <v>1</v>
      </c>
      <c r="J272" s="58">
        <v>1</v>
      </c>
      <c r="K272" s="4">
        <f t="shared" si="40"/>
        <v>1</v>
      </c>
      <c r="O272" s="51">
        <f t="shared" si="41"/>
        <v>0</v>
      </c>
    </row>
    <row r="273" spans="1:15" ht="32.25">
      <c r="A273" s="10" t="s">
        <v>44</v>
      </c>
      <c r="B273" s="21" t="s">
        <v>257</v>
      </c>
      <c r="C273" s="24" t="s">
        <v>222</v>
      </c>
      <c r="D273" s="25" t="s">
        <v>207</v>
      </c>
      <c r="E273" s="21"/>
      <c r="F273" s="24"/>
      <c r="G273" s="25"/>
      <c r="H273" s="5" t="s">
        <v>258</v>
      </c>
      <c r="I273" s="5">
        <v>1</v>
      </c>
      <c r="J273" s="58">
        <v>1</v>
      </c>
      <c r="K273" s="4">
        <f t="shared" si="40"/>
        <v>1</v>
      </c>
      <c r="O273" s="51">
        <f t="shared" si="41"/>
        <v>0</v>
      </c>
    </row>
    <row r="274" spans="1:15" ht="32.25">
      <c r="A274" s="10" t="s">
        <v>44</v>
      </c>
      <c r="B274" s="21" t="s">
        <v>259</v>
      </c>
      <c r="C274" s="24" t="s">
        <v>222</v>
      </c>
      <c r="D274" s="25" t="s">
        <v>208</v>
      </c>
      <c r="E274" s="21"/>
      <c r="F274" s="24"/>
      <c r="G274" s="25"/>
      <c r="H274" s="5" t="s">
        <v>260</v>
      </c>
      <c r="I274" s="5">
        <v>1</v>
      </c>
      <c r="J274" s="58">
        <v>1</v>
      </c>
      <c r="K274" s="4">
        <f t="shared" si="40"/>
        <v>1</v>
      </c>
      <c r="O274" s="51">
        <f t="shared" si="41"/>
        <v>0</v>
      </c>
    </row>
    <row r="275" spans="1:15">
      <c r="A275" s="10" t="s">
        <v>44</v>
      </c>
      <c r="B275" s="21" t="s">
        <v>262</v>
      </c>
      <c r="C275" s="24" t="s">
        <v>222</v>
      </c>
      <c r="D275" s="25" t="s">
        <v>214</v>
      </c>
      <c r="E275" s="21"/>
      <c r="F275" s="24"/>
      <c r="G275" s="25"/>
      <c r="H275" s="5" t="s">
        <v>261</v>
      </c>
      <c r="I275" s="5">
        <v>1</v>
      </c>
      <c r="J275" s="58">
        <v>1</v>
      </c>
      <c r="K275" s="4">
        <f t="shared" si="40"/>
        <v>1</v>
      </c>
      <c r="O275" s="51">
        <f t="shared" si="41"/>
        <v>0</v>
      </c>
    </row>
    <row r="276" spans="1:15">
      <c r="A276" s="10" t="s">
        <v>44</v>
      </c>
      <c r="B276" s="21" t="s">
        <v>263</v>
      </c>
      <c r="C276" s="24" t="s">
        <v>222</v>
      </c>
      <c r="D276" s="25" t="s">
        <v>209</v>
      </c>
      <c r="E276" s="21"/>
      <c r="F276" s="24"/>
      <c r="G276" s="25"/>
      <c r="H276" s="5" t="s">
        <v>271</v>
      </c>
      <c r="I276" s="5">
        <v>1</v>
      </c>
      <c r="J276" s="58">
        <v>1</v>
      </c>
      <c r="K276" s="4">
        <f t="shared" si="40"/>
        <v>1</v>
      </c>
      <c r="O276" s="51">
        <f t="shared" si="41"/>
        <v>0</v>
      </c>
    </row>
    <row r="277" spans="1:15">
      <c r="A277" s="10" t="s">
        <v>44</v>
      </c>
      <c r="B277" s="21" t="s">
        <v>265</v>
      </c>
      <c r="C277" s="24" t="s">
        <v>222</v>
      </c>
      <c r="D277" s="25" t="s">
        <v>215</v>
      </c>
      <c r="E277" s="21"/>
      <c r="F277" s="24"/>
      <c r="G277" s="25"/>
      <c r="H277" s="5" t="s">
        <v>264</v>
      </c>
      <c r="I277" s="5">
        <v>1</v>
      </c>
      <c r="J277" s="58">
        <v>1</v>
      </c>
      <c r="K277" s="4">
        <f t="shared" si="40"/>
        <v>1</v>
      </c>
      <c r="O277" s="51">
        <f t="shared" si="41"/>
        <v>0</v>
      </c>
    </row>
    <row r="278" spans="1:15" ht="32.25">
      <c r="A278" s="10" t="s">
        <v>44</v>
      </c>
      <c r="B278" s="21" t="s">
        <v>267</v>
      </c>
      <c r="C278" s="24" t="s">
        <v>222</v>
      </c>
      <c r="D278" s="25" t="s">
        <v>210</v>
      </c>
      <c r="E278" s="21"/>
      <c r="F278" s="24"/>
      <c r="G278" s="25"/>
      <c r="H278" s="5" t="s">
        <v>266</v>
      </c>
      <c r="I278" s="5">
        <v>1</v>
      </c>
      <c r="J278" s="58">
        <v>1</v>
      </c>
      <c r="K278" s="4">
        <f t="shared" si="40"/>
        <v>1</v>
      </c>
      <c r="O278" s="51">
        <f t="shared" si="41"/>
        <v>0</v>
      </c>
    </row>
    <row r="279" spans="1:15">
      <c r="A279" s="10" t="s">
        <v>44</v>
      </c>
      <c r="B279" s="21" t="s">
        <v>269</v>
      </c>
      <c r="C279" s="24" t="s">
        <v>222</v>
      </c>
      <c r="D279" s="25" t="s">
        <v>211</v>
      </c>
      <c r="E279" s="21"/>
      <c r="F279" s="24"/>
      <c r="G279" s="25"/>
      <c r="H279" s="5" t="s">
        <v>268</v>
      </c>
      <c r="I279" s="5">
        <v>1</v>
      </c>
      <c r="J279" s="58">
        <v>1</v>
      </c>
      <c r="K279" s="4">
        <f t="shared" si="40"/>
        <v>1</v>
      </c>
      <c r="O279" s="51">
        <f t="shared" si="41"/>
        <v>0</v>
      </c>
    </row>
    <row r="280" spans="1:15" ht="32.25">
      <c r="A280" s="10" t="s">
        <v>44</v>
      </c>
      <c r="B280" s="21" t="s">
        <v>270</v>
      </c>
      <c r="C280" s="24" t="s">
        <v>222</v>
      </c>
      <c r="D280" s="25" t="s">
        <v>212</v>
      </c>
      <c r="E280" s="21"/>
      <c r="F280" s="24"/>
      <c r="G280" s="25"/>
      <c r="H280" s="5" t="s">
        <v>272</v>
      </c>
      <c r="I280" s="5">
        <v>1</v>
      </c>
      <c r="J280" s="58">
        <v>1</v>
      </c>
      <c r="K280" s="4">
        <f t="shared" si="40"/>
        <v>1</v>
      </c>
      <c r="O280" s="51">
        <f t="shared" si="41"/>
        <v>0</v>
      </c>
    </row>
    <row r="281" spans="1:15" ht="32.25">
      <c r="A281" s="10"/>
      <c r="B281" s="21"/>
      <c r="C281" s="24"/>
      <c r="D281" s="25"/>
      <c r="E281" s="21"/>
      <c r="F281" s="24"/>
      <c r="G281" s="25"/>
      <c r="H281" s="5" t="s">
        <v>593</v>
      </c>
      <c r="I281" s="5"/>
      <c r="J281" s="58"/>
      <c r="K281" s="4"/>
    </row>
    <row r="282" spans="1:15">
      <c r="A282" s="10" t="s">
        <v>44</v>
      </c>
      <c r="B282" s="21" t="s">
        <v>599</v>
      </c>
      <c r="C282" s="24" t="s">
        <v>222</v>
      </c>
      <c r="D282" s="25" t="s">
        <v>590</v>
      </c>
      <c r="E282" s="21"/>
      <c r="F282" s="24"/>
      <c r="G282" s="25"/>
      <c r="H282" s="5" t="s">
        <v>601</v>
      </c>
      <c r="I282" s="5">
        <v>1</v>
      </c>
      <c r="J282" s="58">
        <v>1</v>
      </c>
      <c r="K282" s="4">
        <f>I282*J282</f>
        <v>1</v>
      </c>
      <c r="O282" s="51">
        <f t="shared" si="41"/>
        <v>0</v>
      </c>
    </row>
    <row r="283" spans="1:15">
      <c r="A283" s="10" t="s">
        <v>44</v>
      </c>
      <c r="B283" s="21" t="s">
        <v>600</v>
      </c>
      <c r="C283" s="24" t="s">
        <v>222</v>
      </c>
      <c r="D283" s="25" t="s">
        <v>213</v>
      </c>
      <c r="E283" s="21"/>
      <c r="F283" s="24"/>
      <c r="G283" s="25"/>
      <c r="H283" s="5" t="s">
        <v>255</v>
      </c>
      <c r="I283" s="5">
        <v>1</v>
      </c>
      <c r="J283" s="58">
        <v>1</v>
      </c>
      <c r="K283" s="4">
        <f>I283*J283</f>
        <v>1</v>
      </c>
      <c r="O283" s="51">
        <f t="shared" si="41"/>
        <v>0</v>
      </c>
    </row>
    <row r="284" spans="1:15">
      <c r="A284" s="10" t="s">
        <v>44</v>
      </c>
      <c r="B284" s="21" t="s">
        <v>602</v>
      </c>
      <c r="C284" s="24" t="s">
        <v>222</v>
      </c>
      <c r="D284" s="25" t="s">
        <v>591</v>
      </c>
      <c r="E284" s="21"/>
      <c r="F284" s="24"/>
      <c r="G284" s="25"/>
      <c r="H284" s="5" t="s">
        <v>603</v>
      </c>
      <c r="I284" s="5">
        <v>1</v>
      </c>
      <c r="J284" s="58">
        <v>1</v>
      </c>
      <c r="K284" s="4">
        <f>I284*J284</f>
        <v>1</v>
      </c>
      <c r="O284" s="51">
        <f t="shared" si="41"/>
        <v>0</v>
      </c>
    </row>
    <row r="285" spans="1:15">
      <c r="A285" s="10" t="s">
        <v>44</v>
      </c>
      <c r="B285" s="21" t="s">
        <v>605</v>
      </c>
      <c r="C285" s="24" t="s">
        <v>222</v>
      </c>
      <c r="D285" s="25" t="s">
        <v>592</v>
      </c>
      <c r="E285" s="21"/>
      <c r="F285" s="24"/>
      <c r="G285" s="25"/>
      <c r="H285" s="5" t="s">
        <v>604</v>
      </c>
      <c r="I285" s="5">
        <v>1</v>
      </c>
      <c r="J285" s="58">
        <v>1</v>
      </c>
      <c r="K285" s="4">
        <f>I285*J285</f>
        <v>1</v>
      </c>
      <c r="O285" s="51">
        <f t="shared" si="41"/>
        <v>0</v>
      </c>
    </row>
    <row r="286" spans="1:15" ht="32.25">
      <c r="A286" s="10" t="s">
        <v>44</v>
      </c>
      <c r="B286" s="21" t="s">
        <v>270</v>
      </c>
      <c r="C286" s="24" t="s">
        <v>222</v>
      </c>
      <c r="D286" s="25" t="s">
        <v>212</v>
      </c>
      <c r="E286" s="21"/>
      <c r="F286" s="24"/>
      <c r="G286" s="25"/>
      <c r="H286" s="5" t="s">
        <v>272</v>
      </c>
      <c r="I286" s="5">
        <v>1</v>
      </c>
      <c r="J286" s="58">
        <v>1</v>
      </c>
      <c r="K286" s="4">
        <f>I286*J286</f>
        <v>1</v>
      </c>
      <c r="O286" s="51">
        <f t="shared" si="41"/>
        <v>0</v>
      </c>
    </row>
    <row r="287" spans="1:15">
      <c r="A287" s="10" t="s">
        <v>44</v>
      </c>
      <c r="B287" s="21" t="s">
        <v>8</v>
      </c>
      <c r="C287" s="25" t="s">
        <v>69</v>
      </c>
      <c r="D287" s="25" t="s">
        <v>216</v>
      </c>
      <c r="E287" s="21"/>
      <c r="F287" s="25"/>
      <c r="G287" s="25"/>
      <c r="H287" s="1" t="s">
        <v>231</v>
      </c>
      <c r="I287" s="5">
        <v>1</v>
      </c>
      <c r="J287" s="58">
        <v>1</v>
      </c>
      <c r="K287" s="4">
        <f t="shared" si="40"/>
        <v>1</v>
      </c>
      <c r="O287" s="51">
        <f t="shared" si="41"/>
        <v>0</v>
      </c>
    </row>
    <row r="288" spans="1:15">
      <c r="A288" s="44" t="s">
        <v>44</v>
      </c>
      <c r="B288" s="45" t="s">
        <v>358</v>
      </c>
      <c r="C288" s="41"/>
      <c r="D288" s="41"/>
      <c r="E288" s="45"/>
      <c r="F288" s="41"/>
      <c r="G288" s="41"/>
      <c r="H288" s="49"/>
      <c r="I288" s="49"/>
      <c r="J288" s="62"/>
      <c r="K288" s="49"/>
      <c r="L288" s="53"/>
      <c r="M288" s="53"/>
      <c r="N288" s="53"/>
      <c r="O288" s="54">
        <f>SUM(O255:O287)</f>
        <v>0</v>
      </c>
    </row>
    <row r="289" spans="1:15">
      <c r="A289" s="18"/>
      <c r="B289" s="19"/>
      <c r="C289" s="20"/>
      <c r="D289" s="20"/>
      <c r="E289" s="19"/>
      <c r="F289" s="20"/>
      <c r="G289" s="20"/>
      <c r="H289" s="11" t="s">
        <v>45</v>
      </c>
      <c r="I289" s="11"/>
      <c r="J289" s="12"/>
      <c r="K289" s="11"/>
      <c r="L289" s="55"/>
      <c r="M289" s="55"/>
      <c r="N289" s="55"/>
      <c r="O289" s="55"/>
    </row>
    <row r="290" spans="1:15" ht="32.25">
      <c r="A290" s="7" t="s">
        <v>45</v>
      </c>
      <c r="B290" s="21" t="s">
        <v>46</v>
      </c>
      <c r="C290" s="22" t="s">
        <v>66</v>
      </c>
      <c r="D290" s="25" t="s">
        <v>161</v>
      </c>
      <c r="E290" s="21"/>
      <c r="F290" s="22"/>
      <c r="G290" s="25"/>
      <c r="H290" s="9" t="s">
        <v>162</v>
      </c>
      <c r="I290" s="5">
        <v>1</v>
      </c>
      <c r="J290" s="58">
        <v>1</v>
      </c>
      <c r="K290" s="4">
        <f t="shared" ref="K290:K297" si="42">I290*J290</f>
        <v>1</v>
      </c>
      <c r="O290" s="51">
        <f t="shared" ref="O290:O297" si="43">K290*(L290+M290+N290)</f>
        <v>0</v>
      </c>
    </row>
    <row r="291" spans="1:15" ht="32.25">
      <c r="A291" s="7" t="s">
        <v>45</v>
      </c>
      <c r="B291" s="21" t="s">
        <v>225</v>
      </c>
      <c r="C291" s="22" t="s">
        <v>66</v>
      </c>
      <c r="D291" s="25" t="s">
        <v>159</v>
      </c>
      <c r="E291" s="21"/>
      <c r="F291" s="22"/>
      <c r="G291" s="25"/>
      <c r="H291" s="9" t="s">
        <v>160</v>
      </c>
      <c r="I291" s="5">
        <v>1</v>
      </c>
      <c r="J291" s="58">
        <v>1</v>
      </c>
      <c r="K291" s="4">
        <f t="shared" si="42"/>
        <v>1</v>
      </c>
      <c r="O291" s="51">
        <f t="shared" si="43"/>
        <v>0</v>
      </c>
    </row>
    <row r="292" spans="1:15">
      <c r="A292" s="7" t="s">
        <v>45</v>
      </c>
      <c r="B292" s="21" t="s">
        <v>225</v>
      </c>
      <c r="C292" s="22" t="s">
        <v>66</v>
      </c>
      <c r="D292" s="25" t="s">
        <v>158</v>
      </c>
      <c r="E292" s="21"/>
      <c r="F292" s="22"/>
      <c r="G292" s="25"/>
      <c r="H292" s="9" t="s">
        <v>157</v>
      </c>
      <c r="I292" s="5">
        <v>1</v>
      </c>
      <c r="J292" s="58">
        <v>1</v>
      </c>
      <c r="K292" s="4">
        <f t="shared" si="42"/>
        <v>1</v>
      </c>
      <c r="O292" s="51">
        <f t="shared" si="43"/>
        <v>0</v>
      </c>
    </row>
    <row r="293" spans="1:15" ht="32.25">
      <c r="A293" s="7" t="s">
        <v>45</v>
      </c>
      <c r="B293" s="21" t="s">
        <v>226</v>
      </c>
      <c r="C293" s="22" t="s">
        <v>66</v>
      </c>
      <c r="D293" s="25" t="s">
        <v>163</v>
      </c>
      <c r="E293" s="21"/>
      <c r="F293" s="22"/>
      <c r="G293" s="25"/>
      <c r="H293" s="9" t="s">
        <v>164</v>
      </c>
      <c r="I293" s="5">
        <v>1</v>
      </c>
      <c r="J293" s="58">
        <v>1</v>
      </c>
      <c r="K293" s="4">
        <f t="shared" si="42"/>
        <v>1</v>
      </c>
      <c r="O293" s="51">
        <f t="shared" si="43"/>
        <v>0</v>
      </c>
    </row>
    <row r="294" spans="1:15">
      <c r="A294" s="7" t="s">
        <v>45</v>
      </c>
      <c r="B294" s="21" t="s">
        <v>7</v>
      </c>
      <c r="C294" s="22" t="s">
        <v>66</v>
      </c>
      <c r="D294" s="22" t="s">
        <v>165</v>
      </c>
      <c r="E294" s="21"/>
      <c r="F294" s="22"/>
      <c r="G294" s="22"/>
      <c r="H294" s="9" t="s">
        <v>282</v>
      </c>
      <c r="I294" s="5">
        <v>1</v>
      </c>
      <c r="J294" s="58">
        <v>1</v>
      </c>
      <c r="K294" s="4">
        <f t="shared" si="42"/>
        <v>1</v>
      </c>
      <c r="O294" s="51">
        <f t="shared" si="43"/>
        <v>0</v>
      </c>
    </row>
    <row r="295" spans="1:15" ht="32.25">
      <c r="A295" s="7" t="s">
        <v>45</v>
      </c>
      <c r="B295" s="21" t="s">
        <v>284</v>
      </c>
      <c r="C295" s="22" t="s">
        <v>66</v>
      </c>
      <c r="D295" s="22" t="s">
        <v>166</v>
      </c>
      <c r="E295" s="21"/>
      <c r="F295" s="22"/>
      <c r="G295" s="22"/>
      <c r="H295" s="9" t="s">
        <v>283</v>
      </c>
      <c r="I295" s="5">
        <v>1</v>
      </c>
      <c r="J295" s="58">
        <v>1</v>
      </c>
      <c r="K295" s="4">
        <f t="shared" si="42"/>
        <v>1</v>
      </c>
      <c r="O295" s="51">
        <f t="shared" si="43"/>
        <v>0</v>
      </c>
    </row>
    <row r="296" spans="1:15">
      <c r="A296" s="7" t="s">
        <v>45</v>
      </c>
      <c r="B296" s="21" t="s">
        <v>294</v>
      </c>
      <c r="C296" s="22" t="s">
        <v>66</v>
      </c>
      <c r="D296" s="32" t="s">
        <v>295</v>
      </c>
      <c r="E296" s="21"/>
      <c r="F296" s="22"/>
      <c r="G296" s="32"/>
      <c r="H296" s="1" t="s">
        <v>85</v>
      </c>
      <c r="I296" s="5">
        <v>1</v>
      </c>
      <c r="J296" s="58">
        <v>1</v>
      </c>
      <c r="K296" s="4">
        <f t="shared" si="42"/>
        <v>1</v>
      </c>
      <c r="O296" s="51">
        <f t="shared" si="43"/>
        <v>0</v>
      </c>
    </row>
    <row r="297" spans="1:15">
      <c r="A297" s="7" t="s">
        <v>45</v>
      </c>
      <c r="B297" s="21" t="s">
        <v>235</v>
      </c>
      <c r="C297" s="22" t="s">
        <v>66</v>
      </c>
      <c r="D297" s="99" t="s">
        <v>610</v>
      </c>
      <c r="E297" s="21"/>
      <c r="F297" s="22"/>
      <c r="G297" s="23"/>
      <c r="H297" s="5" t="s">
        <v>636</v>
      </c>
      <c r="I297" s="4">
        <v>8</v>
      </c>
      <c r="J297" s="58">
        <v>1</v>
      </c>
      <c r="K297" s="4">
        <f t="shared" si="42"/>
        <v>8</v>
      </c>
      <c r="O297" s="51">
        <f t="shared" si="43"/>
        <v>0</v>
      </c>
    </row>
    <row r="298" spans="1:15">
      <c r="A298" s="44" t="s">
        <v>45</v>
      </c>
      <c r="B298" s="45" t="s">
        <v>358</v>
      </c>
      <c r="C298" s="41"/>
      <c r="D298" s="41"/>
      <c r="E298" s="45"/>
      <c r="F298" s="41"/>
      <c r="G298" s="41"/>
      <c r="H298" s="43"/>
      <c r="I298" s="43"/>
      <c r="J298" s="62"/>
      <c r="K298" s="43"/>
      <c r="L298" s="53"/>
      <c r="M298" s="53"/>
      <c r="N298" s="53"/>
      <c r="O298" s="54">
        <f>SUM(O290:O297)</f>
        <v>0</v>
      </c>
    </row>
    <row r="299" spans="1:15">
      <c r="A299" s="18"/>
      <c r="B299" s="19"/>
      <c r="C299" s="20"/>
      <c r="D299" s="20"/>
      <c r="E299" s="19"/>
      <c r="F299" s="20"/>
      <c r="G299" s="20"/>
      <c r="H299" s="3" t="s">
        <v>47</v>
      </c>
      <c r="I299" s="3"/>
      <c r="J299" s="61"/>
      <c r="K299" s="3"/>
      <c r="L299" s="55"/>
      <c r="M299" s="55"/>
      <c r="N299" s="55"/>
      <c r="O299" s="55"/>
    </row>
    <row r="300" spans="1:15" ht="20.100000000000001" customHeight="1">
      <c r="A300" s="7" t="s">
        <v>47</v>
      </c>
      <c r="B300" s="21" t="s">
        <v>18</v>
      </c>
      <c r="C300" s="22" t="s">
        <v>94</v>
      </c>
      <c r="D300" s="22" t="s">
        <v>103</v>
      </c>
      <c r="E300" s="21"/>
      <c r="F300" s="22"/>
      <c r="G300" s="22"/>
      <c r="H300" s="4" t="s">
        <v>104</v>
      </c>
      <c r="I300" s="4">
        <v>4</v>
      </c>
      <c r="J300" s="58">
        <v>2</v>
      </c>
      <c r="K300" s="4">
        <f t="shared" ref="K300:K309" si="44">I300*J300</f>
        <v>8</v>
      </c>
      <c r="O300" s="51">
        <f t="shared" ref="O300:O309" si="45">K300*(L300+M300+N300)</f>
        <v>0</v>
      </c>
    </row>
    <row r="301" spans="1:15" ht="20.100000000000001" customHeight="1">
      <c r="A301" s="7" t="s">
        <v>47</v>
      </c>
      <c r="B301" s="28" t="s">
        <v>24</v>
      </c>
      <c r="C301" s="22" t="s">
        <v>60</v>
      </c>
      <c r="D301" s="22" t="s">
        <v>167</v>
      </c>
      <c r="E301" s="28"/>
      <c r="F301" s="22"/>
      <c r="G301" s="22"/>
      <c r="H301" s="4" t="s">
        <v>240</v>
      </c>
      <c r="I301" s="4">
        <v>16</v>
      </c>
      <c r="J301" s="58">
        <v>2</v>
      </c>
      <c r="K301" s="4">
        <f t="shared" si="44"/>
        <v>32</v>
      </c>
      <c r="O301" s="51">
        <f t="shared" si="45"/>
        <v>0</v>
      </c>
    </row>
    <row r="302" spans="1:15" ht="20.100000000000001" customHeight="1">
      <c r="A302" s="7" t="s">
        <v>47</v>
      </c>
      <c r="B302" s="21" t="s">
        <v>328</v>
      </c>
      <c r="C302" s="22" t="s">
        <v>117</v>
      </c>
      <c r="D302" s="22" t="s">
        <v>118</v>
      </c>
      <c r="E302" s="21"/>
      <c r="F302" s="22"/>
      <c r="G302" s="22"/>
      <c r="H302" s="4" t="s">
        <v>329</v>
      </c>
      <c r="I302" s="4">
        <v>1</v>
      </c>
      <c r="J302" s="58">
        <v>2</v>
      </c>
      <c r="K302" s="4">
        <f t="shared" si="44"/>
        <v>2</v>
      </c>
      <c r="O302" s="51">
        <f t="shared" si="45"/>
        <v>0</v>
      </c>
    </row>
    <row r="303" spans="1:15" ht="30" customHeight="1">
      <c r="A303" s="7" t="s">
        <v>47</v>
      </c>
      <c r="B303" s="21" t="s">
        <v>53</v>
      </c>
      <c r="C303" s="22" t="s">
        <v>116</v>
      </c>
      <c r="D303" s="22" t="s">
        <v>119</v>
      </c>
      <c r="E303" s="21"/>
      <c r="F303" s="22"/>
      <c r="G303" s="22"/>
      <c r="H303" s="4" t="s">
        <v>120</v>
      </c>
      <c r="I303" s="4">
        <v>1</v>
      </c>
      <c r="J303" s="58">
        <v>2</v>
      </c>
      <c r="K303" s="4">
        <f t="shared" si="44"/>
        <v>2</v>
      </c>
      <c r="O303" s="51">
        <f t="shared" si="45"/>
        <v>0</v>
      </c>
    </row>
    <row r="304" spans="1:15" ht="20.100000000000001" customHeight="1">
      <c r="A304" s="7" t="s">
        <v>47</v>
      </c>
      <c r="B304" s="21" t="s">
        <v>41</v>
      </c>
      <c r="C304" s="22" t="s">
        <v>108</v>
      </c>
      <c r="D304" s="22" t="s">
        <v>51</v>
      </c>
      <c r="E304" s="21"/>
      <c r="F304" s="22"/>
      <c r="G304" s="22"/>
      <c r="H304" s="4" t="s">
        <v>289</v>
      </c>
      <c r="I304" s="4">
        <v>1</v>
      </c>
      <c r="J304" s="58">
        <v>2</v>
      </c>
      <c r="K304" s="4">
        <f t="shared" si="44"/>
        <v>2</v>
      </c>
      <c r="O304" s="51">
        <f t="shared" si="45"/>
        <v>0</v>
      </c>
    </row>
    <row r="305" spans="1:15" s="26" customFormat="1" ht="20.100000000000001" customHeight="1">
      <c r="A305" s="7" t="s">
        <v>47</v>
      </c>
      <c r="B305" s="21" t="s">
        <v>330</v>
      </c>
      <c r="C305" s="22" t="s">
        <v>121</v>
      </c>
      <c r="D305" s="22" t="s">
        <v>122</v>
      </c>
      <c r="E305" s="21"/>
      <c r="F305" s="22"/>
      <c r="G305" s="22"/>
      <c r="H305" s="4" t="s">
        <v>123</v>
      </c>
      <c r="I305" s="4">
        <v>1</v>
      </c>
      <c r="J305" s="58">
        <v>2</v>
      </c>
      <c r="K305" s="4">
        <f t="shared" si="44"/>
        <v>2</v>
      </c>
      <c r="L305" s="52"/>
      <c r="M305" s="52"/>
      <c r="N305" s="52"/>
      <c r="O305" s="51">
        <f t="shared" si="45"/>
        <v>0</v>
      </c>
    </row>
    <row r="306" spans="1:15" ht="20.100000000000001" customHeight="1">
      <c r="A306" s="7" t="s">
        <v>47</v>
      </c>
      <c r="B306" s="21" t="s">
        <v>334</v>
      </c>
      <c r="C306" s="24" t="s">
        <v>168</v>
      </c>
      <c r="D306" s="24" t="s">
        <v>579</v>
      </c>
      <c r="E306" s="21"/>
      <c r="F306" s="22"/>
      <c r="G306" s="22"/>
      <c r="H306" s="9" t="s">
        <v>580</v>
      </c>
      <c r="I306" s="4">
        <v>1</v>
      </c>
      <c r="J306" s="58">
        <v>2</v>
      </c>
      <c r="K306" s="4">
        <f t="shared" si="44"/>
        <v>2</v>
      </c>
      <c r="O306" s="51">
        <f t="shared" si="45"/>
        <v>0</v>
      </c>
    </row>
    <row r="307" spans="1:15" ht="31.5" customHeight="1">
      <c r="A307" s="7" t="s">
        <v>47</v>
      </c>
      <c r="B307" s="21" t="s">
        <v>336</v>
      </c>
      <c r="C307" s="24" t="s">
        <v>582</v>
      </c>
      <c r="D307" s="24" t="s">
        <v>581</v>
      </c>
      <c r="E307" s="21"/>
      <c r="F307" s="22"/>
      <c r="G307" s="22"/>
      <c r="H307" s="9" t="s">
        <v>583</v>
      </c>
      <c r="I307" s="4">
        <v>1</v>
      </c>
      <c r="J307" s="58">
        <v>2</v>
      </c>
      <c r="K307" s="4">
        <f t="shared" si="44"/>
        <v>2</v>
      </c>
      <c r="O307" s="51">
        <f t="shared" si="45"/>
        <v>0</v>
      </c>
    </row>
    <row r="308" spans="1:15" ht="20.100000000000001" customHeight="1">
      <c r="A308" s="7" t="s">
        <v>47</v>
      </c>
      <c r="B308" s="21" t="s">
        <v>285</v>
      </c>
      <c r="C308" s="22" t="s">
        <v>171</v>
      </c>
      <c r="D308" s="22" t="s">
        <v>169</v>
      </c>
      <c r="E308" s="21"/>
      <c r="F308" s="22"/>
      <c r="G308" s="22"/>
      <c r="H308" s="9" t="s">
        <v>170</v>
      </c>
      <c r="I308" s="4">
        <v>1</v>
      </c>
      <c r="J308" s="58">
        <v>2</v>
      </c>
      <c r="K308" s="4">
        <f t="shared" si="44"/>
        <v>2</v>
      </c>
      <c r="O308" s="51">
        <f t="shared" si="45"/>
        <v>0</v>
      </c>
    </row>
    <row r="309" spans="1:15" ht="20.100000000000001" customHeight="1">
      <c r="A309" s="7" t="s">
        <v>47</v>
      </c>
      <c r="B309" s="21" t="s">
        <v>331</v>
      </c>
      <c r="C309" s="25" t="s">
        <v>132</v>
      </c>
      <c r="D309" s="22" t="s">
        <v>138</v>
      </c>
      <c r="E309" s="21"/>
      <c r="F309" s="25"/>
      <c r="G309" s="22"/>
      <c r="H309" s="1" t="s">
        <v>139</v>
      </c>
      <c r="I309" s="4">
        <v>1</v>
      </c>
      <c r="J309" s="58">
        <v>2</v>
      </c>
      <c r="K309" s="4">
        <f t="shared" si="44"/>
        <v>2</v>
      </c>
      <c r="O309" s="51">
        <f t="shared" si="45"/>
        <v>0</v>
      </c>
    </row>
    <row r="310" spans="1:15" ht="32.25">
      <c r="A310" s="44" t="s">
        <v>47</v>
      </c>
      <c r="B310" s="45" t="s">
        <v>358</v>
      </c>
      <c r="C310" s="41"/>
      <c r="D310" s="41"/>
      <c r="E310" s="45"/>
      <c r="F310" s="41"/>
      <c r="G310" s="41"/>
      <c r="H310" s="43"/>
      <c r="I310" s="43"/>
      <c r="J310" s="62"/>
      <c r="K310" s="43"/>
      <c r="L310" s="53"/>
      <c r="M310" s="53"/>
      <c r="N310" s="53"/>
      <c r="O310" s="54">
        <f>SUM(O300:O309)</f>
        <v>0</v>
      </c>
    </row>
    <row r="311" spans="1:15">
      <c r="A311" s="18"/>
      <c r="B311" s="19"/>
      <c r="C311" s="20"/>
      <c r="D311" s="20"/>
      <c r="E311" s="19"/>
      <c r="F311" s="20"/>
      <c r="G311" s="20"/>
      <c r="H311" s="3" t="s">
        <v>48</v>
      </c>
      <c r="I311" s="3"/>
      <c r="J311" s="61"/>
      <c r="K311" s="3"/>
      <c r="L311" s="55"/>
      <c r="M311" s="55"/>
      <c r="N311" s="55"/>
      <c r="O311" s="55"/>
    </row>
    <row r="312" spans="1:15">
      <c r="A312" s="7" t="s">
        <v>48</v>
      </c>
      <c r="B312" s="21" t="s">
        <v>19</v>
      </c>
      <c r="C312" s="22" t="s">
        <v>105</v>
      </c>
      <c r="D312" s="22" t="s">
        <v>352</v>
      </c>
      <c r="E312" s="21"/>
      <c r="F312" s="22"/>
      <c r="G312" s="22"/>
      <c r="H312" s="4" t="s">
        <v>107</v>
      </c>
      <c r="I312" s="4">
        <v>50</v>
      </c>
      <c r="J312" s="97">
        <v>0.5</v>
      </c>
      <c r="K312" s="4">
        <f t="shared" ref="K312:K325" si="46">I312*J312</f>
        <v>25</v>
      </c>
      <c r="O312" s="51">
        <f t="shared" ref="O312:O325" si="47">K312*(L312+M312+N312)</f>
        <v>0</v>
      </c>
    </row>
    <row r="313" spans="1:15">
      <c r="A313" s="7" t="s">
        <v>48</v>
      </c>
      <c r="B313" s="21" t="s">
        <v>23</v>
      </c>
      <c r="C313" s="22" t="s">
        <v>105</v>
      </c>
      <c r="D313" s="22" t="s">
        <v>106</v>
      </c>
      <c r="E313" s="21"/>
      <c r="F313" s="22"/>
      <c r="G313" s="22"/>
      <c r="H313" s="4" t="s">
        <v>553</v>
      </c>
      <c r="I313" s="4">
        <v>16</v>
      </c>
      <c r="J313" s="97">
        <v>0.5</v>
      </c>
      <c r="K313" s="4">
        <f t="shared" si="46"/>
        <v>8</v>
      </c>
      <c r="O313" s="51">
        <f t="shared" si="47"/>
        <v>0</v>
      </c>
    </row>
    <row r="314" spans="1:15" s="26" customFormat="1">
      <c r="A314" s="10" t="s">
        <v>48</v>
      </c>
      <c r="B314" s="21" t="s">
        <v>331</v>
      </c>
      <c r="C314" s="25" t="s">
        <v>132</v>
      </c>
      <c r="D314" s="22" t="s">
        <v>138</v>
      </c>
      <c r="E314" s="21"/>
      <c r="F314" s="25"/>
      <c r="G314" s="22"/>
      <c r="H314" s="1" t="s">
        <v>139</v>
      </c>
      <c r="I314" s="1">
        <v>1</v>
      </c>
      <c r="J314" s="58">
        <v>2</v>
      </c>
      <c r="K314" s="4">
        <f t="shared" si="46"/>
        <v>2</v>
      </c>
      <c r="L314" s="52"/>
      <c r="M314" s="52"/>
      <c r="N314" s="52"/>
      <c r="O314" s="51">
        <f t="shared" si="47"/>
        <v>0</v>
      </c>
    </row>
    <row r="315" spans="1:15" s="26" customFormat="1">
      <c r="A315" s="10" t="s">
        <v>48</v>
      </c>
      <c r="B315" s="21" t="s">
        <v>332</v>
      </c>
      <c r="C315" s="25" t="s">
        <v>132</v>
      </c>
      <c r="D315" s="22" t="s">
        <v>140</v>
      </c>
      <c r="E315" s="21"/>
      <c r="F315" s="25"/>
      <c r="G315" s="22"/>
      <c r="H315" s="1" t="s">
        <v>141</v>
      </c>
      <c r="I315" s="1">
        <v>1</v>
      </c>
      <c r="J315" s="58">
        <v>2</v>
      </c>
      <c r="K315" s="4">
        <f t="shared" si="46"/>
        <v>2</v>
      </c>
      <c r="L315" s="52"/>
      <c r="M315" s="52"/>
      <c r="N315" s="52"/>
      <c r="O315" s="51">
        <f t="shared" si="47"/>
        <v>0</v>
      </c>
    </row>
    <row r="316" spans="1:15" s="26" customFormat="1">
      <c r="A316" s="10" t="s">
        <v>48</v>
      </c>
      <c r="B316" s="21" t="s">
        <v>338</v>
      </c>
      <c r="C316" s="25" t="s">
        <v>146</v>
      </c>
      <c r="D316" s="22" t="s">
        <v>551</v>
      </c>
      <c r="E316" s="21"/>
      <c r="F316" s="25"/>
      <c r="G316" s="22"/>
      <c r="H316" s="1" t="s">
        <v>552</v>
      </c>
      <c r="I316" s="1">
        <v>4</v>
      </c>
      <c r="J316" s="58">
        <v>8</v>
      </c>
      <c r="K316" s="4">
        <f t="shared" si="46"/>
        <v>32</v>
      </c>
      <c r="L316" s="52"/>
      <c r="M316" s="52"/>
      <c r="N316" s="52"/>
      <c r="O316" s="51">
        <f t="shared" si="47"/>
        <v>0</v>
      </c>
    </row>
    <row r="317" spans="1:15" s="26" customFormat="1" ht="15.75" customHeight="1">
      <c r="A317" s="10" t="s">
        <v>48</v>
      </c>
      <c r="B317" s="21" t="s">
        <v>349</v>
      </c>
      <c r="C317" s="25" t="s">
        <v>72</v>
      </c>
      <c r="D317" s="35">
        <v>31450</v>
      </c>
      <c r="E317" s="21"/>
      <c r="F317" s="25"/>
      <c r="G317" s="35"/>
      <c r="H317" s="1" t="s">
        <v>147</v>
      </c>
      <c r="I317" s="1">
        <v>1</v>
      </c>
      <c r="J317" s="58">
        <v>2</v>
      </c>
      <c r="K317" s="4">
        <f t="shared" si="46"/>
        <v>2</v>
      </c>
      <c r="L317" s="52"/>
      <c r="M317" s="52"/>
      <c r="N317" s="52"/>
      <c r="O317" s="51">
        <f t="shared" si="47"/>
        <v>0</v>
      </c>
    </row>
    <row r="318" spans="1:15" s="26" customFormat="1">
      <c r="A318" s="10" t="s">
        <v>48</v>
      </c>
      <c r="B318" s="21" t="s">
        <v>291</v>
      </c>
      <c r="C318" s="25" t="s">
        <v>182</v>
      </c>
      <c r="D318" s="36" t="s">
        <v>181</v>
      </c>
      <c r="E318" s="21"/>
      <c r="F318" s="25"/>
      <c r="G318" s="36"/>
      <c r="H318" s="1" t="s">
        <v>290</v>
      </c>
      <c r="I318" s="1">
        <v>1</v>
      </c>
      <c r="J318" s="58">
        <v>2</v>
      </c>
      <c r="K318" s="4">
        <f t="shared" si="46"/>
        <v>2</v>
      </c>
      <c r="L318" s="52"/>
      <c r="M318" s="52"/>
      <c r="N318" s="52"/>
      <c r="O318" s="51">
        <f t="shared" si="47"/>
        <v>0</v>
      </c>
    </row>
    <row r="319" spans="1:15" s="26" customFormat="1">
      <c r="A319" s="10" t="s">
        <v>48</v>
      </c>
      <c r="B319" s="21" t="s">
        <v>497</v>
      </c>
      <c r="C319" s="25" t="s">
        <v>490</v>
      </c>
      <c r="D319" s="36" t="s">
        <v>491</v>
      </c>
      <c r="E319" s="21"/>
      <c r="F319" s="25"/>
      <c r="G319" s="36"/>
      <c r="H319" s="1" t="s">
        <v>492</v>
      </c>
      <c r="I319" s="1">
        <v>1</v>
      </c>
      <c r="J319" s="58">
        <v>2</v>
      </c>
      <c r="K319" s="4">
        <f>I319*J319</f>
        <v>2</v>
      </c>
      <c r="L319" s="52"/>
      <c r="M319" s="52"/>
      <c r="N319" s="52"/>
      <c r="O319" s="51">
        <f t="shared" si="47"/>
        <v>0</v>
      </c>
    </row>
    <row r="320" spans="1:15" s="26" customFormat="1">
      <c r="A320" s="10" t="s">
        <v>48</v>
      </c>
      <c r="B320" s="21" t="s">
        <v>230</v>
      </c>
      <c r="C320" s="25" t="s">
        <v>71</v>
      </c>
      <c r="D320" s="36" t="s">
        <v>177</v>
      </c>
      <c r="E320" s="21"/>
      <c r="F320" s="25"/>
      <c r="G320" s="36"/>
      <c r="H320" s="1" t="s">
        <v>178</v>
      </c>
      <c r="I320" s="1">
        <v>1</v>
      </c>
      <c r="J320" s="58">
        <v>2</v>
      </c>
      <c r="K320" s="4">
        <f t="shared" si="46"/>
        <v>2</v>
      </c>
      <c r="L320" s="52"/>
      <c r="M320" s="52"/>
      <c r="N320" s="52"/>
      <c r="O320" s="51">
        <f t="shared" si="47"/>
        <v>0</v>
      </c>
    </row>
    <row r="321" spans="1:15" s="26" customFormat="1">
      <c r="A321" s="10" t="s">
        <v>48</v>
      </c>
      <c r="B321" s="21" t="s">
        <v>350</v>
      </c>
      <c r="C321" s="25" t="s">
        <v>175</v>
      </c>
      <c r="D321" s="36" t="s">
        <v>176</v>
      </c>
      <c r="E321" s="21"/>
      <c r="F321" s="25"/>
      <c r="G321" s="36"/>
      <c r="H321" s="1" t="s">
        <v>179</v>
      </c>
      <c r="I321" s="1">
        <v>1</v>
      </c>
      <c r="J321" s="58">
        <v>2</v>
      </c>
      <c r="K321" s="4">
        <f t="shared" si="46"/>
        <v>2</v>
      </c>
      <c r="L321" s="52"/>
      <c r="M321" s="52"/>
      <c r="N321" s="52"/>
      <c r="O321" s="51">
        <f t="shared" si="47"/>
        <v>0</v>
      </c>
    </row>
    <row r="322" spans="1:15" s="26" customFormat="1">
      <c r="A322" s="10" t="s">
        <v>48</v>
      </c>
      <c r="B322" s="21" t="s">
        <v>351</v>
      </c>
      <c r="C322" s="25" t="s">
        <v>174</v>
      </c>
      <c r="D322" s="36" t="s">
        <v>172</v>
      </c>
      <c r="E322" s="21"/>
      <c r="F322" s="25"/>
      <c r="G322" s="36"/>
      <c r="H322" s="1" t="s">
        <v>173</v>
      </c>
      <c r="I322" s="1">
        <v>1</v>
      </c>
      <c r="J322" s="58">
        <v>2</v>
      </c>
      <c r="K322" s="4">
        <f t="shared" si="46"/>
        <v>2</v>
      </c>
      <c r="L322" s="52"/>
      <c r="M322" s="52"/>
      <c r="N322" s="52"/>
      <c r="O322" s="51">
        <f t="shared" si="47"/>
        <v>0</v>
      </c>
    </row>
    <row r="323" spans="1:15" s="26" customFormat="1">
      <c r="A323" s="10" t="s">
        <v>48</v>
      </c>
      <c r="B323" s="21" t="s">
        <v>286</v>
      </c>
      <c r="C323" s="25" t="s">
        <v>190</v>
      </c>
      <c r="D323" s="36" t="s">
        <v>189</v>
      </c>
      <c r="E323" s="21"/>
      <c r="F323" s="25"/>
      <c r="G323" s="36"/>
      <c r="H323" s="1" t="s">
        <v>180</v>
      </c>
      <c r="I323" s="1">
        <v>1</v>
      </c>
      <c r="J323" s="58">
        <v>1</v>
      </c>
      <c r="K323" s="4">
        <f t="shared" si="46"/>
        <v>1</v>
      </c>
      <c r="L323" s="52"/>
      <c r="M323" s="52"/>
      <c r="N323" s="52"/>
      <c r="O323" s="51">
        <f t="shared" si="47"/>
        <v>0</v>
      </c>
    </row>
    <row r="324" spans="1:15" s="26" customFormat="1">
      <c r="A324" s="10" t="s">
        <v>48</v>
      </c>
      <c r="B324" s="21" t="s">
        <v>59</v>
      </c>
      <c r="C324" s="25" t="s">
        <v>190</v>
      </c>
      <c r="D324" s="36" t="s">
        <v>287</v>
      </c>
      <c r="E324" s="21"/>
      <c r="F324" s="25"/>
      <c r="G324" s="36"/>
      <c r="H324" s="1" t="s">
        <v>288</v>
      </c>
      <c r="I324" s="1">
        <v>1</v>
      </c>
      <c r="J324" s="58">
        <v>1</v>
      </c>
      <c r="K324" s="4">
        <f t="shared" si="46"/>
        <v>1</v>
      </c>
      <c r="L324" s="52"/>
      <c r="M324" s="52"/>
      <c r="N324" s="52"/>
      <c r="O324" s="51">
        <f t="shared" si="47"/>
        <v>0</v>
      </c>
    </row>
    <row r="325" spans="1:15" s="37" customFormat="1">
      <c r="A325" s="10" t="s">
        <v>48</v>
      </c>
      <c r="B325" s="21" t="s">
        <v>337</v>
      </c>
      <c r="C325" s="25" t="s">
        <v>11</v>
      </c>
      <c r="D325" s="36" t="s">
        <v>70</v>
      </c>
      <c r="E325" s="21"/>
      <c r="F325" s="25"/>
      <c r="G325" s="36"/>
      <c r="H325" s="1" t="s">
        <v>335</v>
      </c>
      <c r="I325" s="1">
        <v>1</v>
      </c>
      <c r="J325" s="58">
        <v>2</v>
      </c>
      <c r="K325" s="4">
        <f t="shared" si="46"/>
        <v>2</v>
      </c>
      <c r="L325" s="56"/>
      <c r="M325" s="56"/>
      <c r="N325" s="56"/>
      <c r="O325" s="51">
        <f t="shared" si="47"/>
        <v>0</v>
      </c>
    </row>
    <row r="326" spans="1:15" s="37" customFormat="1">
      <c r="A326" s="44" t="s">
        <v>48</v>
      </c>
      <c r="B326" s="45" t="s">
        <v>358</v>
      </c>
      <c r="C326" s="41"/>
      <c r="D326" s="50"/>
      <c r="E326" s="45"/>
      <c r="F326" s="41"/>
      <c r="G326" s="50"/>
      <c r="H326" s="49"/>
      <c r="I326" s="49"/>
      <c r="J326" s="62"/>
      <c r="K326" s="49"/>
      <c r="L326" s="53"/>
      <c r="M326" s="53"/>
      <c r="N326" s="53"/>
      <c r="O326" s="54">
        <f>SUM(O312:O325)</f>
        <v>0</v>
      </c>
    </row>
    <row r="327" spans="1:15">
      <c r="A327" s="18"/>
      <c r="B327" s="38"/>
      <c r="C327" s="39"/>
      <c r="D327" s="39"/>
      <c r="E327" s="38"/>
      <c r="F327" s="39"/>
      <c r="G327" s="39"/>
      <c r="H327" s="12" t="s">
        <v>357</v>
      </c>
      <c r="I327" s="12"/>
      <c r="J327" s="12"/>
      <c r="K327" s="12"/>
      <c r="L327" s="55"/>
      <c r="M327" s="55"/>
      <c r="N327" s="55"/>
      <c r="O327" s="55">
        <f>O326+O310+O298+O288+O253+O242+O234+O227+O215+O208+O202+O197+O191+O179+O165+O155+O145+O135+O125+O114+O106+O98+O89+O80+O69+O51+O29</f>
        <v>0</v>
      </c>
    </row>
  </sheetData>
  <phoneticPr fontId="6" type="noConversion"/>
  <printOptions gridLines="1"/>
  <pageMargins left="0.75" right="0.75" top="1" bottom="1" header="0.5" footer="0.5"/>
  <pageSetup scale="32" fitToHeight="0" orientation="landscape" horizontalDpi="4294967294" verticalDpi="300" r:id="rId1"/>
  <headerFooter alignWithMargins="0">
    <oddHeader xml:space="preserve">&amp;L&amp;A&amp;C&amp;"Batang,Bold"&amp;11BID SHEET </oddHeader>
    <oddFooter>&amp;L&amp;F, &amp;A&amp;CPage &amp;P of &amp;N&amp;R&amp;D, &amp;T</oddFooter>
  </headerFooter>
  <rowBreaks count="4" manualBreakCount="4">
    <brk id="89" max="10" man="1"/>
    <brk id="165" max="10" man="1"/>
    <brk id="234" max="10" man="1"/>
    <brk id="28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Furniture Bid 2013</vt:lpstr>
      <vt:lpstr>'Furniture Bid 2013'!Print_Area</vt:lpstr>
      <vt:lpstr>'Furniture Bid 2013'!Print_Titles</vt:lpstr>
    </vt:vector>
  </TitlesOfParts>
  <Company>Mosaica Education,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Administrator</dc:creator>
  <cp:lastModifiedBy> Carla Holder</cp:lastModifiedBy>
  <cp:lastPrinted>2013-05-17T21:52:36Z</cp:lastPrinted>
  <dcterms:created xsi:type="dcterms:W3CDTF">2005-07-19T19:17:34Z</dcterms:created>
  <dcterms:modified xsi:type="dcterms:W3CDTF">2013-05-17T22:04:58Z</dcterms:modified>
</cp:coreProperties>
</file>